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<sst xmlns="http://schemas.openxmlformats.org/spreadsheetml/2006/main" count="324" uniqueCount="184">
  <si>
    <t>2021年统筹整合财政涉农资金拨付情况统计表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</si>
  <si>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</si>
  <si>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</si>
  <si>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</si>
  <si>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</si>
  <si>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</si>
  <si>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</si>
  <si>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各科室进专户指标文号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</si>
  <si>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</si>
  <si>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</si>
  <si>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</si>
  <si>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</si>
  <si>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</si>
  <si>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</si>
  <si>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</si>
  <si>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</si>
  <si>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2021.7.9</t>
  </si>
  <si>
    <t>中央</t>
  </si>
  <si>
    <t>大财农指[2021]1227</t>
  </si>
  <si>
    <t>吉财农指[2021]276</t>
  </si>
  <si>
    <t>关于预下达2021年中央财政衔接推进乡村振兴补助资金预算的通知</t>
  </si>
  <si>
    <t>2021.8.26</t>
  </si>
  <si>
    <t>大安市45MW“新能源乡村振兴工程”项目</t>
  </si>
  <si>
    <t>大赉乡2021年农村基础设施建设项目</t>
  </si>
  <si>
    <t>大安市太山镇高家村、静山村、跃进村人居环境整治建设项目计划</t>
  </si>
  <si>
    <t>2021.9.15</t>
  </si>
  <si>
    <t>大安市太山镇高家村、静山村、跃进村人居环境整治建设项目第二批计划</t>
  </si>
  <si>
    <t>2021.9.28</t>
  </si>
  <si>
    <t>大赉乡2021年农村基础设施建设项目第二批计划</t>
  </si>
  <si>
    <t>大安市2018年农村饮水安全巩固提升（质保金）建设计划</t>
  </si>
  <si>
    <t>发展改革局大安市45Ｗ“新能源乡村振兴工程”项目建设</t>
  </si>
  <si>
    <t>大安市年中央财政水利发展资金高效节水灌溉项目计划</t>
  </si>
  <si>
    <t>省级</t>
  </si>
  <si>
    <t>吉财农指[2021]278</t>
  </si>
  <si>
    <t>关于预下达2021年省级财政衔接推进乡村振兴补助资金预算的通知</t>
  </si>
  <si>
    <t>2021.10.19</t>
  </si>
  <si>
    <t>2021年两家子镇农村基础设施建设项目</t>
  </si>
  <si>
    <t>2021.11.8</t>
  </si>
  <si>
    <t>2021年农村公路建设项目计划</t>
  </si>
  <si>
    <t>2021.8.24</t>
  </si>
  <si>
    <t>大财建指[2021]1494</t>
  </si>
  <si>
    <t>吉财资环指[2020]1148号</t>
  </si>
  <si>
    <t>关于提前下达中央财政专项扶贫资金（国有贫困林场）的通知</t>
  </si>
  <si>
    <t>2021.8.11</t>
  </si>
  <si>
    <t>市级205000</t>
  </si>
  <si>
    <t>大财农指[2021]1393</t>
  </si>
  <si>
    <t>白财农指[2021]78号</t>
  </si>
  <si>
    <t>关于下达2021年市级财政专项扶贫资金的通知</t>
  </si>
  <si>
    <t>本级</t>
  </si>
  <si>
    <t>本级投入</t>
  </si>
  <si>
    <t>2021.7.23</t>
  </si>
  <si>
    <t>大财农指[2021]1230、1262</t>
  </si>
  <si>
    <t>吉财农指[2020]1299</t>
  </si>
  <si>
    <t>关于提前下达2021年中央农田建设补助资金的通知（直达）</t>
  </si>
  <si>
    <t>2021.11.19</t>
  </si>
  <si>
    <t>国家农村产业融合发展示范园基础设施项目</t>
  </si>
  <si>
    <t>2021.12.8</t>
  </si>
  <si>
    <t>吉财农指[2021]233</t>
  </si>
  <si>
    <t>关于下达2021年中央农田建设补助资金的通知（直达）</t>
  </si>
  <si>
    <t>大财农指[2021]1230</t>
  </si>
  <si>
    <t>吉财农指[2020]1177</t>
  </si>
  <si>
    <t>关于调整2020年农业生产发展专项中央基建投资（高标准农田建设）贫困县统筹整合部分预算的通知</t>
  </si>
  <si>
    <t>2021.9.14</t>
  </si>
  <si>
    <t>新平安镇2019年农村基础设施建设项目</t>
  </si>
  <si>
    <t>大安市2021年“美丽乡村”基础设施建设项目</t>
  </si>
  <si>
    <t>两家子镇 2019年农村基础设施建设项目(质保金)补贴</t>
  </si>
  <si>
    <t>大安市农村改厕建设项目第二批补贴计划</t>
  </si>
  <si>
    <t>2021.11.1</t>
  </si>
  <si>
    <t>月亮泡镇2021年“美丽乡村”基础设施建设项目</t>
  </si>
  <si>
    <t>达舍力镇2021年污水管网建设项目</t>
  </si>
  <si>
    <t>舍力镇2019年农村基础设施建设项目（质保金）</t>
  </si>
  <si>
    <t>烧锅镇乡2019年农村基础设施建设项目（质保金）补贴计划</t>
  </si>
  <si>
    <t>烧锅镇乡2019年（新增）农村公路建设项目（质保金）补贴计划</t>
  </si>
  <si>
    <t>大安市四棵树乡德昌村、双榆树村基础设施建设项目（质保金）</t>
  </si>
  <si>
    <t>2021年两家子镇农村基础设施建设项目第二批计划</t>
  </si>
  <si>
    <t>2021.8.19</t>
  </si>
  <si>
    <t>大财农指[2021]1371</t>
  </si>
  <si>
    <t>吉财农指   [2020]274</t>
  </si>
  <si>
    <t>关于2020年省级乡村振兴专项资金通知（贫困县统筹整合）</t>
  </si>
  <si>
    <t>大安市2020年农村饮水安全巩固提升工程建设计划</t>
  </si>
  <si>
    <t>新平安镇2018年农村公路建设项目（质保金）</t>
  </si>
  <si>
    <t>中、省</t>
  </si>
  <si>
    <t>大财综指[2021]1430</t>
  </si>
  <si>
    <t>吉财村指[2021]480号</t>
  </si>
  <si>
    <t>关于下达2021年农村厕所革命整村推进财政奖补资金的通知（省265.24中央134.76）</t>
  </si>
  <si>
    <t>大安市农村改厕建设项目补贴计划</t>
  </si>
  <si>
    <t>新平安镇2019年（新增）农村公路建设项目（质保金）</t>
  </si>
  <si>
    <t>新平安镇2019年畅返不畅农村公路建设项目（质保金）</t>
  </si>
  <si>
    <t>2021.12.22</t>
  </si>
  <si>
    <t>烧锅镇乡富国村养殖小区建设项目（质保金）</t>
  </si>
  <si>
    <t>中</t>
  </si>
  <si>
    <t>大财综指[2021]1429</t>
  </si>
  <si>
    <t>吉财村指[2020]1311号</t>
  </si>
  <si>
    <t>关于提前下达2021年农村综合改革转移支付预算的通知</t>
  </si>
  <si>
    <t>2021.11.16</t>
  </si>
  <si>
    <t>2021年农村危房改造建设项目补贴计划</t>
  </si>
  <si>
    <t>大安市2021年秋季“雨露计划”补贴项目</t>
  </si>
  <si>
    <t>叉干镇2019年农村基础设施建设项目（质保金）补贴计划</t>
  </si>
  <si>
    <t>30、33</t>
  </si>
  <si>
    <t>16、76</t>
  </si>
  <si>
    <t>吉财村指[2021]504号</t>
  </si>
  <si>
    <t>关于下达2021年农村综合改革转移支付预算的通知（其中中央605万元，省级1009万元）</t>
  </si>
  <si>
    <t>大安市2021年庭院经济建设项目补贴</t>
  </si>
  <si>
    <t>太山棚膜园区基础设施建设项目</t>
  </si>
  <si>
    <t>吉财农指[2020]1301号</t>
  </si>
  <si>
    <t>提前下达2021年中央农业生产发展资金（农业部分）</t>
  </si>
  <si>
    <t>吉财资环指[2020]1241号</t>
  </si>
  <si>
    <t>提前下达2021年中央林业改革发展补助资金</t>
  </si>
  <si>
    <t>关于下达太山镇现代农业示范园区冷链仓储建设项目计划的通知</t>
  </si>
  <si>
    <t>吉财资环指[2021]0007号</t>
  </si>
  <si>
    <t>关于下达2021年中央林业改革发展资金的通知</t>
  </si>
  <si>
    <t>吉财资环指[2020]1035号</t>
  </si>
  <si>
    <t>关于调整2020年中央林业生态保护恢复资金（扶贫统筹）的通知</t>
  </si>
  <si>
    <t>吉财社指[2020]0421号</t>
  </si>
  <si>
    <t>关于调整下达2021年农村危房改造补助资金的通知(直达)</t>
  </si>
  <si>
    <t>吉财粮指[2020]1066号</t>
  </si>
  <si>
    <t>提前下达2021年产量大县奖励资金部分预算</t>
  </si>
  <si>
    <t>大安市2021年退户入区建设养殖小区项目（联合）</t>
  </si>
  <si>
    <t>大安市2021年退户入区建设养殖小区项目（安广）</t>
  </si>
  <si>
    <t>大安市2020年农村饮水安全巩固提升工程</t>
  </si>
  <si>
    <t>大安市2021年农村饮水安全巩固提升工程</t>
  </si>
  <si>
    <t>大安市2021年农村饮水安全巩固提升工程（信息化建设项目）</t>
  </si>
  <si>
    <t>关于下达安广镇现代农业示范园区冷链仓储建设项目计划的通知</t>
  </si>
  <si>
    <t>吉财粮指[2021]0315号</t>
  </si>
  <si>
    <t>关于拨付2021年产粮大县奖励资金的通知</t>
  </si>
  <si>
    <t>大安市中央财政水利发展资金高效节水灌溉项目</t>
  </si>
  <si>
    <t>海坨乡承泄区北部围堤工程</t>
  </si>
  <si>
    <t>新平安镇农网改造提升建设项目</t>
  </si>
  <si>
    <t>吉财粮指[2021]0316号</t>
  </si>
  <si>
    <t>关于拨付2021年产粮大县奖励资金的通知（脱贫县涉农资金统筹整合部分）</t>
  </si>
  <si>
    <t>舍力镇2021年污水管网建设项目</t>
  </si>
  <si>
    <t>丰收镇2019年农村基础设施建设项目（质保金）</t>
  </si>
  <si>
    <t>太山镇2019年农村基础设施建设项目（质保金）</t>
  </si>
  <si>
    <t>吉财粮指[2020]0708号</t>
  </si>
  <si>
    <t>关于拨付2020年产粮大县奖励资金的通知（国家级贫困县涉农资金整合部分）</t>
  </si>
  <si>
    <t>大安市查干湖周边村屯生态修复项目</t>
  </si>
  <si>
    <t>吉财粮指[2020]1197号</t>
  </si>
  <si>
    <t>提前下达2021年生猪调出大县奖励资金（省级统筹部分</t>
  </si>
  <si>
    <t>吉财粮指〔2021〕0225号</t>
  </si>
  <si>
    <t>关于下达2021年生猪调出大县奖励资金(省级统筹部分）的通知</t>
  </si>
  <si>
    <t>吉财农指[2020]1300号</t>
  </si>
  <si>
    <t>提前下达2021年中央农业资源及生态保护补助资金（农业部分）</t>
  </si>
  <si>
    <t>大安市2021年扶贫贷款贴息</t>
  </si>
  <si>
    <t>省</t>
  </si>
  <si>
    <t>吉财农指[2021]0157号</t>
  </si>
  <si>
    <t>关于预下达2021年省级水利发展补助资金（小型水库移民部分）的通知</t>
  </si>
  <si>
    <t>吉财党政指[2020]1133号</t>
  </si>
  <si>
    <t>关于提前下达2021年吉林省少数民族发展补助资金 (涉农统筹整合部分）指标的通知</t>
  </si>
  <si>
    <t>吉财建指[2020]1345号</t>
  </si>
  <si>
    <t>关于下达农村饮水安全工程资金的通知(直达)</t>
  </si>
  <si>
    <t>2021.12.7</t>
  </si>
  <si>
    <t>吉财农指[2020]1150号</t>
  </si>
  <si>
    <t>提前预下达2021年省级乡村振兴专项资金的通知</t>
  </si>
  <si>
    <t>吉财农指[2020]0423号</t>
  </si>
  <si>
    <t>关于下达2021年省级乡村振兴专项资金的通知</t>
  </si>
  <si>
    <t>大安市农村改厕建设项目</t>
  </si>
  <si>
    <t>四棵树乡2021年农村基础设施建设项目</t>
  </si>
  <si>
    <t>未确定</t>
  </si>
  <si>
    <t>利息</t>
  </si>
  <si>
    <t>3月</t>
  </si>
  <si>
    <t>2021.6.25</t>
  </si>
  <si>
    <t>雨露计划（各乡镇附表）</t>
  </si>
  <si>
    <t>达烧锅镇乡2019年畅返不畅农村公路建设项目（质保金）补贴计划</t>
  </si>
  <si>
    <t>2021.7.30</t>
  </si>
  <si>
    <t>本级扶贫</t>
  </si>
  <si>
    <t>大安市太山镇幸福村、山湾村基础设施建设项目（质保金）补贴计划</t>
  </si>
  <si>
    <t>四棵树乡2019年农村基础设施建设项目（质保金）补贴</t>
  </si>
  <si>
    <t>联合乡2019年年畅返不畅农村公路项目(质保金)补贴计划</t>
  </si>
  <si>
    <t>联合乡2019年农村基础设施建设项目(质保金)补贴计划</t>
  </si>
  <si>
    <t>大安市联合乡长虹村、红旗村基础设施建设项目（质保金）补贴计划</t>
  </si>
  <si>
    <t>联合乡2019年（新增）农村公路建设项目（质保金）补贴计划</t>
  </si>
  <si>
    <t>海坨乡2019年农村基础设施建设项目（质保金）补贴计划</t>
  </si>
  <si>
    <t>乐胜乡2019年农村基础设施建设项目（质保金）补贴</t>
  </si>
  <si>
    <t>两家子镇2019年畅返不畅农村公路项目(质保金)补贴</t>
  </si>
  <si>
    <t>两家子镇2019年(新增)农村公路建设项目(质保金)补贴</t>
  </si>
  <si>
    <t>舍力镇2019年畅返不畅农村公路建设项目（质保金）补贴</t>
  </si>
  <si>
    <t>乐胜乡2019年畅返不畅农村公路建设项目（质保金）补贴</t>
  </si>
  <si>
    <t>乐胜乡2019年（新增）农村公路建设项目（质保金）补贴</t>
  </si>
  <si>
    <t>舍力镇2019年（新增）农村公路建设项目（质保金）补贴</t>
  </si>
  <si>
    <t>龙沼镇2019年农村基础设施建设项目（质保金）</t>
  </si>
  <si>
    <t>2021.11.3</t>
  </si>
  <si>
    <t>沼镇2019年畅返不畅农村公路建设项目（质保金</t>
  </si>
  <si>
    <t>烧锅镇乡贫困村环境整治村屯路边硬化项目（质保金）补贴计划</t>
  </si>
  <si>
    <t>合计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</si>
</sst>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#,##0.00_);[Red]\(#,##0.00\)"/>
    <numFmt numFmtId="179" formatCode="0.00_ "/>
    <numFmt numFmtId="180" formatCode="0_ "/>
    <numFmt numFmtId="181" formatCode="#,##0_ "/>
    <numFmt numFmtId="182" formatCode="#,##0.0000_ "/>
    <numFmt numFmtId="183" formatCode="#,##0.0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</cellStyleXfs>
  <cellXfs count="84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8" fontId="0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178" fontId="5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179" fontId="0" fillId="2" borderId="3" xfId="0" applyNumberFormat="1" applyFont="1" applyFill="1" applyBorder="1" applyAlignment="1">
      <alignment vertical="center" wrapText="1"/>
    </xf>
    <xf numFmtId="179" fontId="6" fillId="2" borderId="3" xfId="50" applyNumberFormat="1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77" fontId="0" fillId="2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181" fontId="2" fillId="2" borderId="3" xfId="0" applyNumberFormat="1" applyFont="1" applyFill="1" applyBorder="1" applyAlignment="1">
      <alignment horizontal="center" vertical="center"/>
    </xf>
    <xf numFmtId="181" fontId="3" fillId="2" borderId="3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vertical="center"/>
    </xf>
    <xf numFmtId="180" fontId="2" fillId="2" borderId="3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82" fontId="4" fillId="2" borderId="0" xfId="0" applyNumberFormat="1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/>
    </xf>
    <xf numFmtId="181" fontId="2" fillId="2" borderId="5" xfId="0" applyNumberFormat="1" applyFont="1" applyFill="1" applyBorder="1" applyAlignment="1">
      <alignment horizontal="center" vertical="center"/>
    </xf>
    <xf numFmtId="183" fontId="2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43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78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0" fillId="2" borderId="0" xfId="0" applyNumberFormat="1" applyFont="1" applyFill="1" applyAlignment="1">
      <alignment vertical="center"/>
    </xf>
    <xf numFmtId="180" fontId="2" fillId="2" borderId="7" xfId="0" applyNumberFormat="1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 wrapText="1"/>
    </xf>
    <xf numFmtId="178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177" fontId="2" fillId="2" borderId="8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/>
    </xf>
    <xf numFmtId="180" fontId="2" fillId="2" borderId="8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Alignment="1">
      <alignment vertical="center"/>
    </xf>
    <xf numFmtId="177" fontId="2" fillId="2" borderId="3" xfId="0" applyNumberFormat="1" applyFont="1" applyFill="1" applyBorder="1" applyAlignment="1">
      <alignment horizontal="left" vertical="center" wrapText="1"/>
    </xf>
    <xf numFmtId="178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180" fontId="2" fillId="2" borderId="2" xfId="0" applyNumberFormat="1" applyFont="1" applyFill="1" applyBorder="1" applyAlignment="1">
      <alignment vertical="center"/>
    </xf>
    <xf numFmtId="180" fontId="2" fillId="2" borderId="3" xfId="0" applyNumberFormat="1" applyFont="1" applyFill="1" applyBorder="1" applyAlignment="1">
      <alignment vertical="center"/>
    </xf>
    <xf numFmtId="180" fontId="2" fillId="2" borderId="9" xfId="0" applyNumberFormat="1" applyFont="1" applyFill="1" applyBorder="1" applyAlignment="1">
      <alignment vertical="center"/>
    </xf>
    <xf numFmtId="180" fontId="2" fillId="2" borderId="5" xfId="0" applyNumberFormat="1" applyFont="1" applyFill="1" applyBorder="1" applyAlignment="1">
      <alignment vertical="center"/>
    </xf>
    <xf numFmtId="180" fontId="3" fillId="2" borderId="3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网点新增装修改造-土建、备品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13"/>
  <sheetViews>
    <sheetView tabSelected="1" topLeftCell="A3" workbookViewId="0">
      <selection activeCell="G3" sqref="G3"/>
    </sheetView>
  </sheetViews>
  <sheetFormatPr defaultColWidth="9" defaultRowHeight="13.5"/>
  <cols>
    <col min="1" max="1" width="8.25" style="1" customWidth="1"/>
    <col min="2" max="2" width="3.875" style="1" customWidth="1"/>
    <col min="3" max="3" width="15.75" style="1" customWidth="1"/>
    <col min="4" max="4" width="9.75" style="2" customWidth="1"/>
    <col min="5" max="5" width="11" style="1" customWidth="1"/>
    <col min="6" max="6" width="22.25" style="1" customWidth="1"/>
    <col min="7" max="7" width="9.375" style="1" customWidth="1"/>
    <col min="8" max="8" width="15.375" style="1" customWidth="1"/>
    <col min="9" max="9" width="19" style="2" customWidth="1"/>
    <col min="10" max="10" width="14.625" style="1" customWidth="1"/>
    <col min="11" max="11" width="4.375" style="1" customWidth="1"/>
    <col min="12" max="12" width="6" style="1" customWidth="1"/>
    <col min="13" max="13" width="13.875" style="3" customWidth="1"/>
    <col min="14" max="14" width="16" style="1"/>
    <col min="15" max="16384" width="9" style="1"/>
  </cols>
  <sheetData>
    <row r="1" s="1" customFormat="1" ht="22.5" spans="1:254">
      <c r="A1" s="4" t="s">
        <v>0</v>
      </c>
      <c r="B1" s="4"/>
      <c r="C1" s="4"/>
      <c r="D1" s="5"/>
      <c r="E1" s="4"/>
      <c r="F1" s="4"/>
      <c r="G1" s="4"/>
      <c r="H1" s="4"/>
      <c r="I1" s="5"/>
      <c r="J1" s="4"/>
      <c r="K1" s="4"/>
      <c r="L1" s="4"/>
      <c r="M1" s="7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</row>
    <row r="2" s="1" customFormat="1" ht="27" customHeight="1" spans="1:254">
      <c r="A2" s="1" t="s">
        <v>1</v>
      </c>
      <c r="C2" s="3"/>
      <c r="D2" s="6"/>
      <c r="E2" s="3"/>
      <c r="F2" s="2"/>
      <c r="G2" s="7"/>
      <c r="H2" s="8" t="s">
        <v>2</v>
      </c>
      <c r="I2" s="32" t="s">
        <v>3</v>
      </c>
      <c r="J2" s="32"/>
      <c r="K2" s="32"/>
      <c r="L2" s="32"/>
      <c r="M2" s="7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</row>
    <row r="3" s="1" customFormat="1" ht="33" customHeight="1" spans="1:254">
      <c r="A3" s="9" t="s">
        <v>4</v>
      </c>
      <c r="B3" s="10" t="s">
        <v>5</v>
      </c>
      <c r="C3" s="11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2" t="s">
        <v>11</v>
      </c>
      <c r="I3" s="33" t="s">
        <v>12</v>
      </c>
      <c r="J3" s="12" t="s">
        <v>13</v>
      </c>
      <c r="K3" s="12" t="s">
        <v>14</v>
      </c>
      <c r="L3" s="13" t="s">
        <v>15</v>
      </c>
      <c r="M3" s="34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</row>
    <row r="4" s="1" customFormat="1" ht="36" spans="1:254">
      <c r="A4" s="15" t="s">
        <v>16</v>
      </c>
      <c r="B4" s="16" t="s">
        <v>17</v>
      </c>
      <c r="C4" s="17">
        <v>96900000</v>
      </c>
      <c r="D4" s="18" t="s">
        <v>18</v>
      </c>
      <c r="E4" s="18" t="s">
        <v>19</v>
      </c>
      <c r="F4" s="18" t="s">
        <v>20</v>
      </c>
      <c r="G4" s="17" t="s">
        <v>21</v>
      </c>
      <c r="H4" s="19">
        <v>32000000</v>
      </c>
      <c r="I4" s="36" t="s">
        <v>22</v>
      </c>
      <c r="J4" s="17">
        <f>C4-H4-H5-H6-H7-H8-H9-H10-H11-H12</f>
        <v>0</v>
      </c>
      <c r="K4" s="37">
        <v>3</v>
      </c>
      <c r="L4" s="38">
        <v>3</v>
      </c>
      <c r="M4" s="34"/>
      <c r="N4" s="39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</row>
    <row r="5" s="1" customFormat="1" ht="24" spans="1:254">
      <c r="A5" s="15"/>
      <c r="B5" s="16"/>
      <c r="C5" s="17"/>
      <c r="D5" s="18"/>
      <c r="E5" s="18"/>
      <c r="F5" s="18"/>
      <c r="G5" s="17" t="s">
        <v>21</v>
      </c>
      <c r="H5" s="20">
        <v>1428754</v>
      </c>
      <c r="I5" s="36" t="s">
        <v>23</v>
      </c>
      <c r="J5" s="17"/>
      <c r="K5" s="37">
        <v>4</v>
      </c>
      <c r="L5" s="38">
        <v>9</v>
      </c>
      <c r="M5" s="34"/>
      <c r="N5" s="39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="1" customFormat="1" ht="21" customHeight="1" spans="1:254">
      <c r="A6" s="15"/>
      <c r="B6" s="16"/>
      <c r="C6" s="17"/>
      <c r="D6" s="18"/>
      <c r="E6" s="18"/>
      <c r="F6" s="18"/>
      <c r="G6" s="17" t="s">
        <v>21</v>
      </c>
      <c r="H6" s="20">
        <v>1670690</v>
      </c>
      <c r="I6" s="36" t="s">
        <v>24</v>
      </c>
      <c r="J6" s="17"/>
      <c r="K6" s="40">
        <v>5</v>
      </c>
      <c r="L6" s="41">
        <v>10.14</v>
      </c>
      <c r="M6" s="34"/>
      <c r="N6" s="39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="1" customFormat="1" ht="21" customHeight="1" spans="1:254">
      <c r="A7" s="15"/>
      <c r="B7" s="16"/>
      <c r="C7" s="17"/>
      <c r="D7" s="18"/>
      <c r="E7" s="18"/>
      <c r="F7" s="18"/>
      <c r="G7" s="17" t="s">
        <v>25</v>
      </c>
      <c r="H7" s="20">
        <f>4000000-H6</f>
        <v>2329310</v>
      </c>
      <c r="I7" s="36" t="s">
        <v>26</v>
      </c>
      <c r="J7" s="17"/>
      <c r="K7" s="40">
        <v>5</v>
      </c>
      <c r="L7" s="41">
        <v>14</v>
      </c>
      <c r="M7" s="34"/>
      <c r="N7" s="39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="1" customFormat="1" ht="26" customHeight="1" spans="1:254">
      <c r="A8" s="15"/>
      <c r="B8" s="16"/>
      <c r="C8" s="17"/>
      <c r="D8" s="18"/>
      <c r="E8" s="18"/>
      <c r="F8" s="18"/>
      <c r="G8" s="17" t="s">
        <v>25</v>
      </c>
      <c r="H8" s="20">
        <v>1081690</v>
      </c>
      <c r="I8" s="36" t="s">
        <v>26</v>
      </c>
      <c r="J8" s="17"/>
      <c r="K8" s="40">
        <v>5</v>
      </c>
      <c r="L8" s="41">
        <v>14</v>
      </c>
      <c r="M8" s="42"/>
      <c r="N8" s="39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="1" customFormat="1" ht="24" spans="1:254">
      <c r="A9" s="15"/>
      <c r="B9" s="16"/>
      <c r="C9" s="17"/>
      <c r="D9" s="18"/>
      <c r="E9" s="18"/>
      <c r="F9" s="18"/>
      <c r="G9" s="17" t="s">
        <v>27</v>
      </c>
      <c r="H9" s="20">
        <v>2381256</v>
      </c>
      <c r="I9" s="36" t="s">
        <v>28</v>
      </c>
      <c r="J9" s="17"/>
      <c r="K9" s="37">
        <v>7</v>
      </c>
      <c r="L9" s="38">
        <v>17</v>
      </c>
      <c r="M9" s="43"/>
      <c r="N9" s="39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="1" customFormat="1" ht="42" customHeight="1" spans="1:254">
      <c r="A10" s="15"/>
      <c r="B10" s="16"/>
      <c r="C10" s="17"/>
      <c r="D10" s="18"/>
      <c r="E10" s="18"/>
      <c r="F10" s="18"/>
      <c r="G10" s="17" t="s">
        <v>27</v>
      </c>
      <c r="H10" s="20">
        <v>4800000</v>
      </c>
      <c r="I10" s="36" t="s">
        <v>29</v>
      </c>
      <c r="J10" s="18"/>
      <c r="K10" s="40">
        <v>8</v>
      </c>
      <c r="L10" s="38">
        <v>5</v>
      </c>
      <c r="M10" s="42"/>
      <c r="N10" s="39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="1" customFormat="1" ht="42" customHeight="1" spans="1:254">
      <c r="A11" s="15"/>
      <c r="B11" s="16"/>
      <c r="C11" s="17"/>
      <c r="D11" s="18"/>
      <c r="E11" s="18"/>
      <c r="F11" s="18"/>
      <c r="G11" s="17" t="s">
        <v>27</v>
      </c>
      <c r="H11" s="20">
        <v>20208300</v>
      </c>
      <c r="I11" s="36" t="s">
        <v>30</v>
      </c>
      <c r="J11" s="17"/>
      <c r="K11" s="40">
        <v>10</v>
      </c>
      <c r="L11" s="41">
        <v>26</v>
      </c>
      <c r="M11" s="34"/>
      <c r="N11" s="39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</row>
    <row r="12" s="1" customFormat="1" ht="42" customHeight="1" spans="1:254">
      <c r="A12" s="15"/>
      <c r="B12" s="16"/>
      <c r="C12" s="17"/>
      <c r="D12" s="18"/>
      <c r="E12" s="18"/>
      <c r="F12" s="18"/>
      <c r="G12" s="18" t="s">
        <v>27</v>
      </c>
      <c r="H12" s="20">
        <v>31000000</v>
      </c>
      <c r="I12" s="36" t="s">
        <v>31</v>
      </c>
      <c r="J12" s="18"/>
      <c r="K12" s="44">
        <v>9</v>
      </c>
      <c r="L12" s="41">
        <v>7</v>
      </c>
      <c r="M12" s="34"/>
      <c r="N12" s="3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</row>
    <row r="13" s="1" customFormat="1" ht="47" customHeight="1" spans="1:254">
      <c r="A13" s="15" t="s">
        <v>16</v>
      </c>
      <c r="B13" s="16" t="s">
        <v>32</v>
      </c>
      <c r="C13" s="17">
        <v>51920000</v>
      </c>
      <c r="D13" s="18" t="s">
        <v>18</v>
      </c>
      <c r="E13" s="18" t="s">
        <v>33</v>
      </c>
      <c r="F13" s="18" t="s">
        <v>34</v>
      </c>
      <c r="G13" s="17" t="s">
        <v>21</v>
      </c>
      <c r="H13" s="19">
        <v>31000000</v>
      </c>
      <c r="I13" s="36" t="s">
        <v>22</v>
      </c>
      <c r="J13" s="17">
        <f>C13-H13-H14-H15</f>
        <v>0</v>
      </c>
      <c r="K13" s="37">
        <v>3</v>
      </c>
      <c r="L13" s="38">
        <v>3</v>
      </c>
      <c r="M13" s="34"/>
      <c r="N13" s="39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</row>
    <row r="14" s="1" customFormat="1" ht="24" customHeight="1" spans="1:254">
      <c r="A14" s="15"/>
      <c r="B14" s="16"/>
      <c r="C14" s="17"/>
      <c r="D14" s="18"/>
      <c r="E14" s="18"/>
      <c r="F14" s="18"/>
      <c r="G14" s="18" t="s">
        <v>35</v>
      </c>
      <c r="H14" s="20">
        <v>1767350</v>
      </c>
      <c r="I14" s="36" t="s">
        <v>36</v>
      </c>
      <c r="J14" s="18"/>
      <c r="K14" s="44">
        <v>27</v>
      </c>
      <c r="L14" s="41">
        <v>21</v>
      </c>
      <c r="M14" s="34"/>
      <c r="N14" s="3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</row>
    <row r="15" s="1" customFormat="1" ht="21" customHeight="1" spans="1:254">
      <c r="A15" s="15"/>
      <c r="B15" s="16"/>
      <c r="C15" s="17"/>
      <c r="D15" s="18"/>
      <c r="E15" s="18"/>
      <c r="F15" s="18"/>
      <c r="G15" s="18" t="s">
        <v>37</v>
      </c>
      <c r="H15" s="21">
        <v>19152650</v>
      </c>
      <c r="I15" s="36" t="s">
        <v>38</v>
      </c>
      <c r="J15" s="18"/>
      <c r="K15" s="44">
        <v>41</v>
      </c>
      <c r="L15" s="41">
        <v>43</v>
      </c>
      <c r="M15" s="34"/>
      <c r="N15" s="3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</row>
    <row r="16" s="1" customFormat="1" ht="36" spans="1:254">
      <c r="A16" s="15" t="s">
        <v>39</v>
      </c>
      <c r="B16" s="16" t="s">
        <v>17</v>
      </c>
      <c r="C16" s="17">
        <v>850000</v>
      </c>
      <c r="D16" s="18" t="s">
        <v>40</v>
      </c>
      <c r="E16" s="18" t="s">
        <v>41</v>
      </c>
      <c r="F16" s="18" t="s">
        <v>42</v>
      </c>
      <c r="G16" s="18" t="s">
        <v>37</v>
      </c>
      <c r="H16" s="21">
        <v>850000</v>
      </c>
      <c r="I16" s="36" t="s">
        <v>38</v>
      </c>
      <c r="J16" s="18">
        <f t="shared" ref="J16:J18" si="0">C16-H16</f>
        <v>0</v>
      </c>
      <c r="K16" s="44">
        <v>41</v>
      </c>
      <c r="L16" s="41">
        <v>43</v>
      </c>
      <c r="M16" s="34"/>
      <c r="N16" s="39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</row>
    <row r="17" s="1" customFormat="1" ht="29" customHeight="1" spans="1:254">
      <c r="A17" s="15" t="s">
        <v>43</v>
      </c>
      <c r="B17" s="16" t="s">
        <v>44</v>
      </c>
      <c r="C17" s="17">
        <v>205000</v>
      </c>
      <c r="D17" s="18" t="s">
        <v>45</v>
      </c>
      <c r="E17" s="18" t="s">
        <v>46</v>
      </c>
      <c r="F17" s="18" t="s">
        <v>47</v>
      </c>
      <c r="G17" s="18" t="s">
        <v>37</v>
      </c>
      <c r="H17" s="21">
        <v>205000</v>
      </c>
      <c r="I17" s="36" t="s">
        <v>38</v>
      </c>
      <c r="J17" s="18">
        <f t="shared" si="0"/>
        <v>0</v>
      </c>
      <c r="K17" s="44">
        <v>41</v>
      </c>
      <c r="L17" s="41">
        <v>43</v>
      </c>
      <c r="M17" s="34"/>
      <c r="N17" s="39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</row>
    <row r="18" s="1" customFormat="1" ht="24" spans="1:254">
      <c r="A18" s="15" t="s">
        <v>35</v>
      </c>
      <c r="B18" s="22" t="s">
        <v>48</v>
      </c>
      <c r="C18" s="17">
        <v>15000000</v>
      </c>
      <c r="D18" s="18"/>
      <c r="E18" s="18"/>
      <c r="F18" s="18" t="s">
        <v>49</v>
      </c>
      <c r="G18" s="18" t="s">
        <v>37</v>
      </c>
      <c r="H18" s="21">
        <v>15000000</v>
      </c>
      <c r="I18" s="36" t="s">
        <v>38</v>
      </c>
      <c r="J18" s="18">
        <f t="shared" si="0"/>
        <v>0</v>
      </c>
      <c r="K18" s="44">
        <v>41</v>
      </c>
      <c r="L18" s="41">
        <v>43</v>
      </c>
      <c r="M18" s="34"/>
      <c r="N18" s="39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</row>
    <row r="19" s="1" customFormat="1" ht="36" spans="1:254">
      <c r="A19" s="15" t="s">
        <v>50</v>
      </c>
      <c r="B19" s="16" t="s">
        <v>17</v>
      </c>
      <c r="C19" s="17">
        <v>74400000</v>
      </c>
      <c r="D19" s="18" t="s">
        <v>51</v>
      </c>
      <c r="E19" s="18" t="s">
        <v>52</v>
      </c>
      <c r="F19" s="18" t="s">
        <v>53</v>
      </c>
      <c r="G19" s="18" t="s">
        <v>37</v>
      </c>
      <c r="H19" s="21">
        <v>21300000</v>
      </c>
      <c r="I19" s="36" t="s">
        <v>38</v>
      </c>
      <c r="J19" s="18">
        <f>C19-H19-H20-H21</f>
        <v>0</v>
      </c>
      <c r="K19" s="45">
        <v>41</v>
      </c>
      <c r="L19" s="38">
        <v>43</v>
      </c>
      <c r="M19" s="34"/>
      <c r="N19" s="39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</row>
    <row r="20" s="1" customFormat="1" ht="40" customHeight="1" spans="1:254">
      <c r="A20" s="15"/>
      <c r="B20" s="16"/>
      <c r="C20" s="17"/>
      <c r="D20" s="18"/>
      <c r="E20" s="18"/>
      <c r="F20" s="18"/>
      <c r="G20" s="18" t="s">
        <v>54</v>
      </c>
      <c r="H20" s="19">
        <v>9344000</v>
      </c>
      <c r="I20" s="36" t="s">
        <v>55</v>
      </c>
      <c r="J20" s="18"/>
      <c r="K20" s="40">
        <v>48</v>
      </c>
      <c r="L20" s="41">
        <v>4</v>
      </c>
      <c r="M20" s="34"/>
      <c r="N20" s="39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</row>
    <row r="21" s="1" customFormat="1" ht="40" customHeight="1" spans="1:254">
      <c r="A21" s="15"/>
      <c r="B21" s="16"/>
      <c r="C21" s="17"/>
      <c r="D21" s="18"/>
      <c r="E21" s="18"/>
      <c r="F21" s="18"/>
      <c r="G21" s="18" t="s">
        <v>56</v>
      </c>
      <c r="H21" s="19">
        <v>43756000</v>
      </c>
      <c r="I21" s="36" t="s">
        <v>30</v>
      </c>
      <c r="J21" s="18"/>
      <c r="K21" s="44">
        <v>10</v>
      </c>
      <c r="L21" s="41">
        <v>26</v>
      </c>
      <c r="M21" s="34"/>
      <c r="N21" s="39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</row>
    <row r="22" s="1" customFormat="1" ht="36" spans="1:254">
      <c r="A22" s="15" t="s">
        <v>50</v>
      </c>
      <c r="B22" s="16" t="s">
        <v>17</v>
      </c>
      <c r="C22" s="17">
        <v>5890000</v>
      </c>
      <c r="D22" s="18" t="s">
        <v>51</v>
      </c>
      <c r="E22" s="18" t="s">
        <v>57</v>
      </c>
      <c r="F22" s="18" t="s">
        <v>58</v>
      </c>
      <c r="G22" s="18" t="s">
        <v>56</v>
      </c>
      <c r="H22" s="19">
        <v>5890000</v>
      </c>
      <c r="I22" s="36" t="s">
        <v>30</v>
      </c>
      <c r="J22" s="18">
        <f>C22-H22</f>
        <v>0</v>
      </c>
      <c r="K22" s="45">
        <v>10</v>
      </c>
      <c r="L22" s="38">
        <v>26</v>
      </c>
      <c r="M22" s="34"/>
      <c r="N22" s="39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</row>
    <row r="23" s="1" customFormat="1" ht="48" spans="1:254">
      <c r="A23" s="15" t="s">
        <v>50</v>
      </c>
      <c r="B23" s="16" t="s">
        <v>17</v>
      </c>
      <c r="C23" s="17">
        <v>40000000</v>
      </c>
      <c r="D23" s="18" t="s">
        <v>59</v>
      </c>
      <c r="E23" s="18" t="s">
        <v>60</v>
      </c>
      <c r="F23" s="18" t="s">
        <v>61</v>
      </c>
      <c r="G23" s="18" t="s">
        <v>62</v>
      </c>
      <c r="H23" s="20">
        <v>500000</v>
      </c>
      <c r="I23" s="36" t="s">
        <v>63</v>
      </c>
      <c r="J23" s="18">
        <f>C23-H23-H24-H25-H26-H27-H28-H29-H30-H31-H32-H33-H34-H36-H35</f>
        <v>2.3283064365387e-10</v>
      </c>
      <c r="K23" s="44">
        <v>6</v>
      </c>
      <c r="L23" s="41">
        <v>13</v>
      </c>
      <c r="M23" s="34"/>
      <c r="N23" s="39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</row>
    <row r="24" s="1" customFormat="1" ht="48" customHeight="1" spans="1:254">
      <c r="A24" s="15"/>
      <c r="B24" s="16"/>
      <c r="C24" s="17"/>
      <c r="D24" s="18"/>
      <c r="E24" s="18"/>
      <c r="F24" s="18"/>
      <c r="G24" s="17" t="s">
        <v>27</v>
      </c>
      <c r="H24" s="20">
        <f>50000000-H11</f>
        <v>29791700</v>
      </c>
      <c r="I24" s="36" t="s">
        <v>30</v>
      </c>
      <c r="J24" s="17"/>
      <c r="K24" s="44">
        <v>10</v>
      </c>
      <c r="L24" s="41">
        <v>26</v>
      </c>
      <c r="M24" s="34"/>
      <c r="N24" s="39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</row>
    <row r="25" s="1" customFormat="1" ht="48" customHeight="1" spans="1:254">
      <c r="A25" s="15"/>
      <c r="B25" s="16"/>
      <c r="C25" s="17"/>
      <c r="D25" s="18"/>
      <c r="E25" s="18"/>
      <c r="F25" s="18"/>
      <c r="G25" s="17" t="s">
        <v>27</v>
      </c>
      <c r="H25" s="20">
        <v>1160000</v>
      </c>
      <c r="I25" s="36" t="s">
        <v>64</v>
      </c>
      <c r="J25" s="18"/>
      <c r="K25" s="44">
        <v>11</v>
      </c>
      <c r="L25" s="38">
        <v>16</v>
      </c>
      <c r="M25" s="34"/>
      <c r="N25" s="3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</row>
    <row r="26" s="1" customFormat="1" ht="48" customHeight="1" spans="1:254">
      <c r="A26" s="15"/>
      <c r="B26" s="16"/>
      <c r="C26" s="17"/>
      <c r="D26" s="18"/>
      <c r="E26" s="18"/>
      <c r="F26" s="18"/>
      <c r="G26" s="17" t="s">
        <v>35</v>
      </c>
      <c r="H26" s="19">
        <v>1095469</v>
      </c>
      <c r="I26" s="36" t="s">
        <v>65</v>
      </c>
      <c r="J26" s="18"/>
      <c r="K26" s="40">
        <v>28</v>
      </c>
      <c r="L26" s="41">
        <v>20</v>
      </c>
      <c r="M26" s="34"/>
      <c r="N26" s="39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</row>
    <row r="27" s="1" customFormat="1" ht="48" customHeight="1" spans="1:254">
      <c r="A27" s="15"/>
      <c r="B27" s="16"/>
      <c r="C27" s="17"/>
      <c r="D27" s="18"/>
      <c r="E27" s="18"/>
      <c r="F27" s="18"/>
      <c r="G27" s="17" t="s">
        <v>35</v>
      </c>
      <c r="H27" s="19">
        <v>2399254</v>
      </c>
      <c r="I27" s="36" t="s">
        <v>66</v>
      </c>
      <c r="J27" s="18"/>
      <c r="K27" s="44">
        <v>29</v>
      </c>
      <c r="L27" s="41">
        <v>44</v>
      </c>
      <c r="M27" s="34"/>
      <c r="N27" s="39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</row>
    <row r="28" s="1" customFormat="1" ht="48" customHeight="1" spans="1:254">
      <c r="A28" s="15"/>
      <c r="B28" s="16"/>
      <c r="C28" s="17"/>
      <c r="D28" s="18"/>
      <c r="E28" s="18"/>
      <c r="F28" s="18"/>
      <c r="G28" s="17" t="s">
        <v>35</v>
      </c>
      <c r="H28" s="19">
        <v>360000</v>
      </c>
      <c r="I28" s="36" t="s">
        <v>64</v>
      </c>
      <c r="J28" s="18"/>
      <c r="K28" s="44">
        <v>30</v>
      </c>
      <c r="L28" s="41">
        <v>76</v>
      </c>
      <c r="M28" s="34"/>
      <c r="N28" s="39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</row>
    <row r="29" s="1" customFormat="1" ht="48" customHeight="1" spans="1:254">
      <c r="A29" s="15"/>
      <c r="B29" s="16"/>
      <c r="C29" s="17"/>
      <c r="D29" s="18"/>
      <c r="E29" s="18"/>
      <c r="F29" s="18"/>
      <c r="G29" s="17" t="s">
        <v>67</v>
      </c>
      <c r="H29" s="19">
        <v>351000</v>
      </c>
      <c r="I29" s="36" t="s">
        <v>68</v>
      </c>
      <c r="J29" s="18"/>
      <c r="K29" s="44">
        <v>33</v>
      </c>
      <c r="L29" s="41">
        <v>76</v>
      </c>
      <c r="M29" s="34"/>
      <c r="N29" s="39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</row>
    <row r="30" s="1" customFormat="1" ht="48" customHeight="1" spans="1:254">
      <c r="A30" s="15"/>
      <c r="B30" s="16"/>
      <c r="C30" s="17"/>
      <c r="D30" s="18"/>
      <c r="E30" s="18"/>
      <c r="F30" s="18"/>
      <c r="G30" s="17" t="s">
        <v>67</v>
      </c>
      <c r="H30" s="19">
        <v>534180.3</v>
      </c>
      <c r="I30" s="36" t="s">
        <v>69</v>
      </c>
      <c r="J30" s="18"/>
      <c r="K30" s="44">
        <v>34</v>
      </c>
      <c r="L30" s="41">
        <v>40</v>
      </c>
      <c r="M30" s="34"/>
      <c r="N30" s="39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</row>
    <row r="31" s="1" customFormat="1" ht="48" customHeight="1" spans="1:254">
      <c r="A31" s="15"/>
      <c r="B31" s="16"/>
      <c r="C31" s="17"/>
      <c r="D31" s="18"/>
      <c r="E31" s="18"/>
      <c r="F31" s="18"/>
      <c r="G31" s="17" t="s">
        <v>37</v>
      </c>
      <c r="H31" s="19">
        <v>1417117</v>
      </c>
      <c r="I31" s="36" t="s">
        <v>70</v>
      </c>
      <c r="J31" s="18"/>
      <c r="K31" s="44">
        <v>35</v>
      </c>
      <c r="L31" s="41">
        <v>47</v>
      </c>
      <c r="M31" s="34"/>
      <c r="N31" s="39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</row>
    <row r="32" s="1" customFormat="1" ht="30" customHeight="1" spans="1:254">
      <c r="A32" s="15"/>
      <c r="B32" s="16"/>
      <c r="C32" s="17"/>
      <c r="D32" s="18"/>
      <c r="E32" s="18"/>
      <c r="F32" s="18"/>
      <c r="G32" s="17" t="s">
        <v>37</v>
      </c>
      <c r="H32" s="19">
        <v>175248</v>
      </c>
      <c r="I32" s="36" t="s">
        <v>71</v>
      </c>
      <c r="J32" s="18"/>
      <c r="K32" s="44">
        <v>39</v>
      </c>
      <c r="L32" s="41">
        <v>54</v>
      </c>
      <c r="M32" s="34"/>
      <c r="N32" s="39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</row>
    <row r="33" s="1" customFormat="1" ht="30" customHeight="1" spans="1:254">
      <c r="A33" s="15"/>
      <c r="B33" s="16"/>
      <c r="C33" s="17"/>
      <c r="D33" s="18"/>
      <c r="E33" s="18"/>
      <c r="F33" s="18"/>
      <c r="G33" s="17" t="s">
        <v>37</v>
      </c>
      <c r="H33" s="19">
        <v>256504</v>
      </c>
      <c r="I33" s="36" t="s">
        <v>72</v>
      </c>
      <c r="J33" s="18"/>
      <c r="K33" s="44">
        <v>40</v>
      </c>
      <c r="L33" s="41">
        <v>73</v>
      </c>
      <c r="M33" s="34"/>
      <c r="N33" s="39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</row>
    <row r="34" s="1" customFormat="1" ht="30" customHeight="1" spans="1:254">
      <c r="A34" s="15"/>
      <c r="B34" s="16"/>
      <c r="C34" s="17"/>
      <c r="D34" s="18"/>
      <c r="E34" s="18"/>
      <c r="F34" s="18"/>
      <c r="G34" s="18" t="s">
        <v>37</v>
      </c>
      <c r="H34" s="21">
        <v>22350</v>
      </c>
      <c r="I34" s="36" t="s">
        <v>38</v>
      </c>
      <c r="J34" s="18"/>
      <c r="K34" s="45">
        <v>41</v>
      </c>
      <c r="L34" s="38">
        <v>43</v>
      </c>
      <c r="M34" s="34"/>
      <c r="N34" s="39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</row>
    <row r="35" s="1" customFormat="1" ht="30" customHeight="1" spans="1:254">
      <c r="A35" s="15"/>
      <c r="B35" s="16"/>
      <c r="C35" s="17"/>
      <c r="D35" s="18"/>
      <c r="E35" s="18"/>
      <c r="F35" s="18"/>
      <c r="G35" s="18" t="s">
        <v>54</v>
      </c>
      <c r="H35" s="21">
        <v>228700</v>
      </c>
      <c r="I35" s="21" t="s">
        <v>73</v>
      </c>
      <c r="J35" s="18"/>
      <c r="K35" s="45">
        <v>42</v>
      </c>
      <c r="L35" s="38">
        <v>57</v>
      </c>
      <c r="M35" s="34"/>
      <c r="N35" s="39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</row>
    <row r="36" s="1" customFormat="1" ht="30" customHeight="1" spans="1:254">
      <c r="A36" s="15"/>
      <c r="B36" s="16"/>
      <c r="C36" s="17"/>
      <c r="D36" s="18"/>
      <c r="E36" s="18"/>
      <c r="F36" s="18"/>
      <c r="G36" s="18" t="s">
        <v>54</v>
      </c>
      <c r="H36" s="21">
        <v>1708477.7</v>
      </c>
      <c r="I36" s="21" t="s">
        <v>74</v>
      </c>
      <c r="J36" s="18"/>
      <c r="K36" s="45">
        <v>47</v>
      </c>
      <c r="L36" s="38">
        <v>42</v>
      </c>
      <c r="M36" s="34"/>
      <c r="N36" s="39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</row>
    <row r="37" s="1" customFormat="1" ht="24" spans="1:254">
      <c r="A37" s="15" t="s">
        <v>75</v>
      </c>
      <c r="B37" s="16" t="s">
        <v>32</v>
      </c>
      <c r="C37" s="23">
        <v>10000010</v>
      </c>
      <c r="D37" s="18" t="s">
        <v>76</v>
      </c>
      <c r="E37" s="24" t="s">
        <v>77</v>
      </c>
      <c r="F37" s="25" t="s">
        <v>78</v>
      </c>
      <c r="G37" s="18" t="s">
        <v>37</v>
      </c>
      <c r="H37" s="21">
        <v>9789556.9</v>
      </c>
      <c r="I37" s="36" t="s">
        <v>79</v>
      </c>
      <c r="J37" s="18">
        <f>C37-H37-H38-H39</f>
        <v>930.799999999581</v>
      </c>
      <c r="K37" s="45">
        <v>36</v>
      </c>
      <c r="L37" s="38">
        <v>6</v>
      </c>
      <c r="M37" s="34"/>
      <c r="N37" s="39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</row>
    <row r="38" s="1" customFormat="1" ht="25" customHeight="1" spans="1:254">
      <c r="A38" s="15"/>
      <c r="B38" s="16"/>
      <c r="C38" s="23"/>
      <c r="D38" s="18"/>
      <c r="E38" s="24"/>
      <c r="F38" s="25"/>
      <c r="G38" s="18" t="s">
        <v>54</v>
      </c>
      <c r="H38" s="21">
        <f>1880000-1708477.7</f>
        <v>171522.3</v>
      </c>
      <c r="I38" s="21" t="s">
        <v>74</v>
      </c>
      <c r="J38" s="18"/>
      <c r="K38" s="45">
        <v>47</v>
      </c>
      <c r="L38" s="38">
        <v>42</v>
      </c>
      <c r="M38" s="34"/>
      <c r="N38" s="39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</row>
    <row r="39" s="1" customFormat="1" ht="25" customHeight="1" spans="1:254">
      <c r="A39" s="15"/>
      <c r="B39" s="16"/>
      <c r="C39" s="23"/>
      <c r="D39" s="18"/>
      <c r="E39" s="24"/>
      <c r="F39" s="25"/>
      <c r="G39" s="18" t="s">
        <v>54</v>
      </c>
      <c r="H39" s="21">
        <v>38000</v>
      </c>
      <c r="I39" s="21" t="s">
        <v>80</v>
      </c>
      <c r="J39" s="18"/>
      <c r="K39" s="45">
        <v>44</v>
      </c>
      <c r="L39" s="38">
        <v>59</v>
      </c>
      <c r="M39" s="34"/>
      <c r="N39" s="39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</row>
    <row r="40" s="1" customFormat="1" ht="36" customHeight="1" spans="1:254">
      <c r="A40" s="15" t="s">
        <v>75</v>
      </c>
      <c r="B40" s="26" t="s">
        <v>81</v>
      </c>
      <c r="C40" s="17">
        <v>4000000</v>
      </c>
      <c r="D40" s="18" t="s">
        <v>82</v>
      </c>
      <c r="E40" s="18" t="s">
        <v>83</v>
      </c>
      <c r="F40" s="18" t="s">
        <v>84</v>
      </c>
      <c r="G40" s="17" t="s">
        <v>27</v>
      </c>
      <c r="H40" s="20">
        <v>3598882</v>
      </c>
      <c r="I40" s="26" t="s">
        <v>85</v>
      </c>
      <c r="J40" s="18">
        <f>C40-H40-H41-H42-H43</f>
        <v>140891</v>
      </c>
      <c r="K40" s="40">
        <v>12</v>
      </c>
      <c r="L40" s="41">
        <v>8</v>
      </c>
      <c r="M40" s="34"/>
      <c r="N40" s="39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</row>
    <row r="41" s="1" customFormat="1" ht="36" customHeight="1" spans="1:254">
      <c r="A41" s="15"/>
      <c r="B41" s="26"/>
      <c r="C41" s="17"/>
      <c r="D41" s="18"/>
      <c r="E41" s="18"/>
      <c r="F41" s="18"/>
      <c r="G41" s="18" t="s">
        <v>54</v>
      </c>
      <c r="H41" s="20">
        <v>233727</v>
      </c>
      <c r="I41" s="36" t="s">
        <v>86</v>
      </c>
      <c r="J41" s="18"/>
      <c r="K41" s="40">
        <v>46</v>
      </c>
      <c r="L41" s="41">
        <v>69</v>
      </c>
      <c r="M41" s="34"/>
      <c r="N41" s="39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</row>
    <row r="42" s="1" customFormat="1" ht="36" customHeight="1" spans="1:254">
      <c r="A42" s="15"/>
      <c r="B42" s="26"/>
      <c r="C42" s="17"/>
      <c r="D42" s="18"/>
      <c r="E42" s="18"/>
      <c r="F42" s="18"/>
      <c r="G42" s="18" t="s">
        <v>54</v>
      </c>
      <c r="H42" s="20">
        <v>21000</v>
      </c>
      <c r="I42" s="18" t="s">
        <v>87</v>
      </c>
      <c r="J42" s="18"/>
      <c r="K42" s="40">
        <v>45</v>
      </c>
      <c r="L42" s="41">
        <v>61</v>
      </c>
      <c r="M42" s="34"/>
      <c r="N42" s="39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</row>
    <row r="43" s="1" customFormat="1" ht="36" customHeight="1" spans="1:254">
      <c r="A43" s="15"/>
      <c r="B43" s="26"/>
      <c r="C43" s="17"/>
      <c r="D43" s="18"/>
      <c r="E43" s="18"/>
      <c r="F43" s="18"/>
      <c r="G43" s="18" t="s">
        <v>88</v>
      </c>
      <c r="H43" s="20">
        <v>5500</v>
      </c>
      <c r="I43" s="18" t="s">
        <v>89</v>
      </c>
      <c r="J43" s="18"/>
      <c r="K43" s="40">
        <v>59</v>
      </c>
      <c r="L43" s="41">
        <v>30</v>
      </c>
      <c r="M43" s="34"/>
      <c r="N43" s="39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</row>
    <row r="44" s="1" customFormat="1" ht="30" customHeight="1" spans="1:254">
      <c r="A44" s="15" t="s">
        <v>75</v>
      </c>
      <c r="B44" s="26" t="s">
        <v>90</v>
      </c>
      <c r="C44" s="17">
        <f>8510000-3300000</f>
        <v>5210000</v>
      </c>
      <c r="D44" s="18" t="s">
        <v>91</v>
      </c>
      <c r="E44" s="18" t="s">
        <v>92</v>
      </c>
      <c r="F44" s="18" t="s">
        <v>93</v>
      </c>
      <c r="G44" s="21" t="s">
        <v>94</v>
      </c>
      <c r="H44" s="18">
        <v>2286834.7</v>
      </c>
      <c r="I44" s="18" t="s">
        <v>95</v>
      </c>
      <c r="J44" s="46">
        <f>C44-H44-H45-H46-H47</f>
        <v>757165.3</v>
      </c>
      <c r="K44" s="41">
        <v>49</v>
      </c>
      <c r="L44" s="38">
        <v>80</v>
      </c>
      <c r="M44" s="34"/>
      <c r="N44" s="39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</row>
    <row r="45" s="1" customFormat="1" ht="30" customHeight="1" spans="1:254">
      <c r="A45" s="15"/>
      <c r="B45" s="26"/>
      <c r="C45" s="17"/>
      <c r="D45" s="18"/>
      <c r="E45" s="18"/>
      <c r="F45" s="18"/>
      <c r="G45" s="21" t="s">
        <v>54</v>
      </c>
      <c r="H45" s="21">
        <v>492000</v>
      </c>
      <c r="I45" s="18" t="s">
        <v>96</v>
      </c>
      <c r="J45" s="18"/>
      <c r="K45" s="40">
        <v>50</v>
      </c>
      <c r="L45" s="41">
        <v>78</v>
      </c>
      <c r="M45" s="34"/>
      <c r="N45" s="39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</row>
    <row r="46" s="1" customFormat="1" ht="30" customHeight="1" spans="1:254">
      <c r="A46" s="15"/>
      <c r="B46" s="26"/>
      <c r="C46" s="17"/>
      <c r="D46" s="18"/>
      <c r="E46" s="18"/>
      <c r="F46" s="18"/>
      <c r="G46" s="21" t="s">
        <v>56</v>
      </c>
      <c r="H46" s="21">
        <v>219000</v>
      </c>
      <c r="I46" s="18" t="s">
        <v>97</v>
      </c>
      <c r="J46" s="18"/>
      <c r="K46" s="40">
        <v>51</v>
      </c>
      <c r="L46" s="41">
        <v>46</v>
      </c>
      <c r="M46" s="34"/>
      <c r="N46" s="39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</row>
    <row r="47" s="1" customFormat="1" ht="30" customHeight="1" spans="1:254">
      <c r="A47" s="15"/>
      <c r="B47" s="26"/>
      <c r="C47" s="17"/>
      <c r="D47" s="18"/>
      <c r="E47" s="18"/>
      <c r="F47" s="18"/>
      <c r="G47" s="21" t="s">
        <v>56</v>
      </c>
      <c r="H47" s="21">
        <v>1455000</v>
      </c>
      <c r="I47" s="36" t="s">
        <v>64</v>
      </c>
      <c r="J47" s="18"/>
      <c r="K47" s="40" t="s">
        <v>98</v>
      </c>
      <c r="L47" s="41" t="s">
        <v>99</v>
      </c>
      <c r="M47" s="34"/>
      <c r="N47" s="39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</row>
    <row r="48" s="1" customFormat="1" ht="36" spans="1:254">
      <c r="A48" s="15" t="s">
        <v>75</v>
      </c>
      <c r="B48" s="26" t="s">
        <v>81</v>
      </c>
      <c r="C48" s="17">
        <v>16140000</v>
      </c>
      <c r="D48" s="18" t="s">
        <v>91</v>
      </c>
      <c r="E48" s="18" t="s">
        <v>100</v>
      </c>
      <c r="F48" s="18" t="s">
        <v>101</v>
      </c>
      <c r="G48" s="18" t="s">
        <v>54</v>
      </c>
      <c r="H48" s="21">
        <v>14623258.75</v>
      </c>
      <c r="I48" s="47" t="s">
        <v>102</v>
      </c>
      <c r="J48" s="18">
        <f>C48-H48-H49</f>
        <v>1016741.25</v>
      </c>
      <c r="K48" s="40">
        <v>43</v>
      </c>
      <c r="L48" s="38">
        <v>79</v>
      </c>
      <c r="M48" s="34"/>
      <c r="N48" s="39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</row>
    <row r="49" s="1" customFormat="1" ht="24" customHeight="1" spans="1:254">
      <c r="A49" s="15"/>
      <c r="B49" s="26"/>
      <c r="C49" s="17"/>
      <c r="D49" s="18"/>
      <c r="E49" s="18"/>
      <c r="F49" s="18"/>
      <c r="G49" s="18" t="s">
        <v>88</v>
      </c>
      <c r="H49" s="21">
        <v>500000</v>
      </c>
      <c r="I49" s="48" t="s">
        <v>103</v>
      </c>
      <c r="J49" s="18"/>
      <c r="K49" s="40">
        <v>52</v>
      </c>
      <c r="L49" s="38">
        <v>27</v>
      </c>
      <c r="M49" s="34"/>
      <c r="N49" s="39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</row>
    <row r="50" s="1" customFormat="1" ht="24" spans="1:254">
      <c r="A50" s="15"/>
      <c r="B50" s="26" t="s">
        <v>90</v>
      </c>
      <c r="C50" s="17">
        <v>27260000</v>
      </c>
      <c r="D50" s="27"/>
      <c r="E50" s="28" t="s">
        <v>104</v>
      </c>
      <c r="F50" s="29" t="s">
        <v>105</v>
      </c>
      <c r="G50" s="18" t="s">
        <v>88</v>
      </c>
      <c r="H50" s="21">
        <v>16974000</v>
      </c>
      <c r="I50" s="18" t="s">
        <v>22</v>
      </c>
      <c r="J50" s="18">
        <f t="shared" ref="J50:J54" si="1">C50-H50</f>
        <v>10286000</v>
      </c>
      <c r="K50" s="40">
        <v>10</v>
      </c>
      <c r="L50" s="41">
        <v>26</v>
      </c>
      <c r="M50" s="34"/>
      <c r="N50" s="39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</row>
    <row r="51" s="1" customFormat="1" ht="36" spans="1:254">
      <c r="A51" s="15"/>
      <c r="B51" s="26" t="s">
        <v>90</v>
      </c>
      <c r="C51" s="17">
        <v>5250000</v>
      </c>
      <c r="D51" s="27"/>
      <c r="E51" s="30" t="s">
        <v>106</v>
      </c>
      <c r="F51" s="29" t="s">
        <v>107</v>
      </c>
      <c r="G51" s="18" t="s">
        <v>88</v>
      </c>
      <c r="H51" s="21">
        <v>300000</v>
      </c>
      <c r="I51" s="36" t="s">
        <v>108</v>
      </c>
      <c r="J51" s="18">
        <f t="shared" si="1"/>
        <v>4950000</v>
      </c>
      <c r="K51" s="40">
        <v>56</v>
      </c>
      <c r="L51" s="41">
        <v>28</v>
      </c>
      <c r="M51" s="34"/>
      <c r="N51" s="39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</row>
    <row r="52" s="1" customFormat="1" ht="24" spans="1:254">
      <c r="A52" s="15"/>
      <c r="B52" s="26" t="s">
        <v>90</v>
      </c>
      <c r="C52" s="17">
        <v>2000000</v>
      </c>
      <c r="D52" s="27"/>
      <c r="E52" s="30" t="s">
        <v>109</v>
      </c>
      <c r="F52" s="29" t="s">
        <v>110</v>
      </c>
      <c r="G52" s="18"/>
      <c r="H52" s="21"/>
      <c r="I52" s="36"/>
      <c r="J52" s="18">
        <f t="shared" si="1"/>
        <v>2000000</v>
      </c>
      <c r="K52" s="40"/>
      <c r="L52" s="38"/>
      <c r="M52" s="34"/>
      <c r="N52" s="39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</row>
    <row r="53" s="1" customFormat="1" ht="36" spans="1:254">
      <c r="A53" s="15"/>
      <c r="B53" s="26" t="s">
        <v>90</v>
      </c>
      <c r="C53" s="17">
        <v>210000</v>
      </c>
      <c r="D53" s="27"/>
      <c r="E53" s="30" t="s">
        <v>111</v>
      </c>
      <c r="F53" s="29" t="s">
        <v>112</v>
      </c>
      <c r="G53" s="18"/>
      <c r="H53" s="21"/>
      <c r="I53" s="36"/>
      <c r="J53" s="18">
        <f t="shared" si="1"/>
        <v>210000</v>
      </c>
      <c r="K53" s="40"/>
      <c r="L53" s="38"/>
      <c r="M53" s="34"/>
      <c r="N53" s="39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</row>
    <row r="54" s="1" customFormat="1" ht="24" spans="1:254">
      <c r="A54" s="15"/>
      <c r="B54" s="26" t="s">
        <v>90</v>
      </c>
      <c r="C54" s="17">
        <v>1800000</v>
      </c>
      <c r="D54" s="27"/>
      <c r="E54" s="30" t="s">
        <v>113</v>
      </c>
      <c r="F54" s="29" t="s">
        <v>114</v>
      </c>
      <c r="G54" s="18" t="s">
        <v>54</v>
      </c>
      <c r="H54" s="19">
        <v>1800000</v>
      </c>
      <c r="I54" s="36" t="s">
        <v>55</v>
      </c>
      <c r="J54" s="18">
        <f t="shared" si="1"/>
        <v>0</v>
      </c>
      <c r="K54" s="40">
        <v>48</v>
      </c>
      <c r="L54" s="41">
        <v>4</v>
      </c>
      <c r="M54" s="34"/>
      <c r="N54" s="39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</row>
    <row r="55" s="1" customFormat="1" ht="24" spans="1:254">
      <c r="A55" s="15"/>
      <c r="B55" s="26" t="s">
        <v>90</v>
      </c>
      <c r="C55" s="17">
        <v>53000000</v>
      </c>
      <c r="D55" s="27"/>
      <c r="E55" s="30" t="s">
        <v>115</v>
      </c>
      <c r="F55" s="29" t="s">
        <v>116</v>
      </c>
      <c r="G55" s="18" t="s">
        <v>88</v>
      </c>
      <c r="H55" s="21">
        <f>4000000+7000000</f>
        <v>11000000</v>
      </c>
      <c r="I55" s="36" t="s">
        <v>55</v>
      </c>
      <c r="J55" s="18">
        <f>C55-H55-H56-H58-H59-H60-H57-H61</f>
        <v>15359624.9</v>
      </c>
      <c r="K55" s="40">
        <v>48</v>
      </c>
      <c r="L55" s="41">
        <v>32</v>
      </c>
      <c r="M55" s="34"/>
      <c r="N55" s="39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</row>
    <row r="56" s="1" customFormat="1" ht="24" customHeight="1" spans="1:254">
      <c r="A56" s="15"/>
      <c r="B56" s="26"/>
      <c r="C56" s="17"/>
      <c r="D56" s="27"/>
      <c r="E56" s="30"/>
      <c r="F56" s="29"/>
      <c r="G56" s="18" t="s">
        <v>88</v>
      </c>
      <c r="H56" s="21">
        <v>600000</v>
      </c>
      <c r="I56" s="36" t="s">
        <v>117</v>
      </c>
      <c r="J56" s="18"/>
      <c r="K56" s="40">
        <v>58</v>
      </c>
      <c r="L56" s="41">
        <v>31</v>
      </c>
      <c r="M56" s="34"/>
      <c r="N56" s="39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</row>
    <row r="57" s="1" customFormat="1" ht="24" customHeight="1" spans="1:254">
      <c r="A57" s="15"/>
      <c r="B57" s="26"/>
      <c r="C57" s="17"/>
      <c r="D57" s="27"/>
      <c r="E57" s="30"/>
      <c r="F57" s="29"/>
      <c r="G57" s="18" t="s">
        <v>88</v>
      </c>
      <c r="H57" s="21">
        <v>1429932</v>
      </c>
      <c r="I57" s="36" t="s">
        <v>118</v>
      </c>
      <c r="J57" s="18"/>
      <c r="K57" s="40">
        <v>58</v>
      </c>
      <c r="L57" s="41">
        <v>31</v>
      </c>
      <c r="M57" s="34"/>
      <c r="N57" s="39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</row>
    <row r="58" s="1" customFormat="1" ht="24" customHeight="1" spans="1:254">
      <c r="A58" s="15"/>
      <c r="B58" s="26"/>
      <c r="C58" s="17"/>
      <c r="D58" s="27"/>
      <c r="E58" s="30"/>
      <c r="F58" s="29"/>
      <c r="G58" s="18" t="s">
        <v>88</v>
      </c>
      <c r="H58" s="21">
        <v>4210443.1</v>
      </c>
      <c r="I58" s="36" t="s">
        <v>119</v>
      </c>
      <c r="J58" s="18"/>
      <c r="K58" s="40">
        <v>36</v>
      </c>
      <c r="L58" s="41">
        <v>6</v>
      </c>
      <c r="M58" s="34"/>
      <c r="N58" s="39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</row>
    <row r="59" s="1" customFormat="1" ht="24" customHeight="1" spans="1:254">
      <c r="A59" s="15"/>
      <c r="B59" s="26"/>
      <c r="C59" s="17"/>
      <c r="D59" s="27"/>
      <c r="E59" s="30"/>
      <c r="F59" s="29"/>
      <c r="G59" s="18" t="s">
        <v>88</v>
      </c>
      <c r="H59" s="21">
        <v>5000000</v>
      </c>
      <c r="I59" s="36" t="s">
        <v>120</v>
      </c>
      <c r="J59" s="18"/>
      <c r="K59" s="40">
        <v>60</v>
      </c>
      <c r="L59" s="41">
        <v>33</v>
      </c>
      <c r="M59" s="34"/>
      <c r="N59" s="39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</row>
    <row r="60" s="1" customFormat="1" ht="24" customHeight="1" spans="1:254">
      <c r="A60" s="15"/>
      <c r="B60" s="26"/>
      <c r="C60" s="17"/>
      <c r="D60" s="27"/>
      <c r="E60" s="30"/>
      <c r="F60" s="29"/>
      <c r="G60" s="18" t="s">
        <v>88</v>
      </c>
      <c r="H60" s="21">
        <v>8800000</v>
      </c>
      <c r="I60" s="36" t="s">
        <v>121</v>
      </c>
      <c r="J60" s="18"/>
      <c r="K60" s="40">
        <v>61</v>
      </c>
      <c r="L60" s="41">
        <v>34</v>
      </c>
      <c r="M60" s="34"/>
      <c r="N60" s="39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</row>
    <row r="61" s="1" customFormat="1" ht="24" customHeight="1" spans="1:254">
      <c r="A61" s="15"/>
      <c r="B61" s="26"/>
      <c r="C61" s="17"/>
      <c r="D61" s="27"/>
      <c r="E61" s="30"/>
      <c r="F61" s="29"/>
      <c r="G61" s="18" t="s">
        <v>88</v>
      </c>
      <c r="H61" s="21">
        <v>6600000</v>
      </c>
      <c r="I61" s="36" t="s">
        <v>122</v>
      </c>
      <c r="J61" s="18"/>
      <c r="K61" s="40">
        <v>57</v>
      </c>
      <c r="L61" s="41">
        <v>29</v>
      </c>
      <c r="M61" s="34"/>
      <c r="N61" s="39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</row>
    <row r="62" s="1" customFormat="1" ht="24" spans="1:254">
      <c r="A62" s="15"/>
      <c r="B62" s="26" t="s">
        <v>90</v>
      </c>
      <c r="C62" s="17">
        <v>19550000</v>
      </c>
      <c r="D62" s="27"/>
      <c r="E62" s="30" t="s">
        <v>123</v>
      </c>
      <c r="F62" s="29" t="s">
        <v>124</v>
      </c>
      <c r="G62" s="18" t="s">
        <v>88</v>
      </c>
      <c r="H62" s="21">
        <v>3000000</v>
      </c>
      <c r="I62" s="36" t="s">
        <v>125</v>
      </c>
      <c r="J62" s="18">
        <f>C62-H62-H63</f>
        <v>12550000</v>
      </c>
      <c r="K62" s="40">
        <v>9</v>
      </c>
      <c r="L62" s="41">
        <v>7</v>
      </c>
      <c r="M62" s="34"/>
      <c r="N62" s="39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</row>
    <row r="63" s="1" customFormat="1" ht="30" customHeight="1" spans="1:254">
      <c r="A63" s="15"/>
      <c r="B63" s="26"/>
      <c r="C63" s="17"/>
      <c r="D63" s="27"/>
      <c r="E63" s="30"/>
      <c r="F63" s="29"/>
      <c r="G63" s="18" t="s">
        <v>88</v>
      </c>
      <c r="H63" s="21">
        <v>4000000</v>
      </c>
      <c r="I63" s="18" t="s">
        <v>126</v>
      </c>
      <c r="J63" s="18"/>
      <c r="K63" s="40">
        <v>63</v>
      </c>
      <c r="L63" s="41">
        <v>37</v>
      </c>
      <c r="M63" s="34"/>
      <c r="N63" s="39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</row>
    <row r="64" s="1" customFormat="1" ht="30" customHeight="1" spans="1:254">
      <c r="A64" s="15"/>
      <c r="B64" s="26"/>
      <c r="C64" s="17"/>
      <c r="D64" s="27"/>
      <c r="E64" s="30"/>
      <c r="F64" s="29"/>
      <c r="G64" s="18" t="s">
        <v>88</v>
      </c>
      <c r="H64" s="21">
        <v>3310000</v>
      </c>
      <c r="I64" s="18" t="s">
        <v>127</v>
      </c>
      <c r="J64" s="18"/>
      <c r="K64" s="40">
        <v>62</v>
      </c>
      <c r="L64" s="41">
        <v>36</v>
      </c>
      <c r="M64" s="34"/>
      <c r="N64" s="39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</row>
    <row r="65" s="1" customFormat="1" ht="36" spans="1:254">
      <c r="A65" s="15"/>
      <c r="B65" s="26" t="s">
        <v>90</v>
      </c>
      <c r="C65" s="17">
        <v>4060000</v>
      </c>
      <c r="D65" s="27"/>
      <c r="E65" s="30" t="s">
        <v>128</v>
      </c>
      <c r="F65" s="29" t="s">
        <v>129</v>
      </c>
      <c r="G65" s="18" t="s">
        <v>88</v>
      </c>
      <c r="H65" s="17">
        <v>1445819.7</v>
      </c>
      <c r="I65" s="36" t="s">
        <v>130</v>
      </c>
      <c r="J65" s="18">
        <f>C65-H65-H66-H67</f>
        <v>2275040.5</v>
      </c>
      <c r="K65" s="44">
        <v>34</v>
      </c>
      <c r="L65" s="41">
        <v>40</v>
      </c>
      <c r="M65" s="34"/>
      <c r="N65" s="39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</row>
    <row r="66" s="1" customFormat="1" ht="29" customHeight="1" spans="1:254">
      <c r="A66" s="15"/>
      <c r="B66" s="26"/>
      <c r="C66" s="17"/>
      <c r="D66" s="27"/>
      <c r="E66" s="30"/>
      <c r="F66" s="29"/>
      <c r="G66" s="18" t="s">
        <v>88</v>
      </c>
      <c r="H66" s="17">
        <v>239860</v>
      </c>
      <c r="I66" s="36" t="s">
        <v>131</v>
      </c>
      <c r="J66" s="18"/>
      <c r="K66" s="40">
        <v>66</v>
      </c>
      <c r="L66" s="41">
        <v>50</v>
      </c>
      <c r="M66" s="34"/>
      <c r="N66" s="39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</row>
    <row r="67" s="1" customFormat="1" ht="29" customHeight="1" spans="1:254">
      <c r="A67" s="15"/>
      <c r="B67" s="26"/>
      <c r="C67" s="17"/>
      <c r="D67" s="27"/>
      <c r="E67" s="30"/>
      <c r="F67" s="29"/>
      <c r="G67" s="18" t="s">
        <v>88</v>
      </c>
      <c r="H67" s="17">
        <v>99279.8</v>
      </c>
      <c r="I67" s="36" t="s">
        <v>132</v>
      </c>
      <c r="J67" s="18"/>
      <c r="K67" s="40">
        <v>65</v>
      </c>
      <c r="L67" s="41">
        <v>48</v>
      </c>
      <c r="M67" s="34"/>
      <c r="N67" s="39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</row>
    <row r="68" s="1" customFormat="1" ht="36" spans="1:254">
      <c r="A68" s="15"/>
      <c r="B68" s="26" t="s">
        <v>90</v>
      </c>
      <c r="C68" s="17">
        <v>12910000</v>
      </c>
      <c r="D68" s="27"/>
      <c r="E68" s="30" t="s">
        <v>133</v>
      </c>
      <c r="F68" s="29" t="s">
        <v>134</v>
      </c>
      <c r="G68" s="18" t="s">
        <v>88</v>
      </c>
      <c r="H68" s="17">
        <v>2534486.98</v>
      </c>
      <c r="I68" s="18" t="s">
        <v>135</v>
      </c>
      <c r="J68" s="18">
        <f>C68-H68-H69</f>
        <v>910000</v>
      </c>
      <c r="K68" s="40">
        <v>76</v>
      </c>
      <c r="L68" s="41">
        <v>45</v>
      </c>
      <c r="M68" s="34"/>
      <c r="N68" s="39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</row>
    <row r="69" s="1" customFormat="1" ht="28" customHeight="1" spans="1:254">
      <c r="A69" s="15"/>
      <c r="B69" s="26"/>
      <c r="C69" s="17"/>
      <c r="D69" s="27"/>
      <c r="E69" s="30"/>
      <c r="F69" s="29"/>
      <c r="G69" s="18" t="s">
        <v>88</v>
      </c>
      <c r="H69" s="17">
        <f>12000000-2534486.98</f>
        <v>9465513.02</v>
      </c>
      <c r="I69" s="18" t="s">
        <v>135</v>
      </c>
      <c r="J69" s="18"/>
      <c r="K69" s="40">
        <v>76</v>
      </c>
      <c r="L69" s="41">
        <v>45</v>
      </c>
      <c r="M69" s="34"/>
      <c r="N69" s="39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</row>
    <row r="70" s="1" customFormat="1" ht="24" spans="1:254">
      <c r="A70" s="15"/>
      <c r="B70" s="26" t="s">
        <v>90</v>
      </c>
      <c r="C70" s="17">
        <v>540000</v>
      </c>
      <c r="D70" s="27"/>
      <c r="E70" s="30" t="s">
        <v>136</v>
      </c>
      <c r="F70" s="29" t="s">
        <v>137</v>
      </c>
      <c r="G70" s="18"/>
      <c r="H70" s="21"/>
      <c r="I70" s="36"/>
      <c r="J70" s="18">
        <f t="shared" ref="J70:J75" si="2">C70-H70</f>
        <v>540000</v>
      </c>
      <c r="K70" s="40"/>
      <c r="L70" s="38"/>
      <c r="M70" s="34"/>
      <c r="N70" s="39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</row>
    <row r="71" s="1" customFormat="1" ht="36" spans="1:254">
      <c r="A71" s="15"/>
      <c r="B71" s="26" t="s">
        <v>90</v>
      </c>
      <c r="C71" s="17">
        <v>10000</v>
      </c>
      <c r="D71" s="27"/>
      <c r="E71" s="30" t="s">
        <v>138</v>
      </c>
      <c r="F71" s="29" t="s">
        <v>139</v>
      </c>
      <c r="G71" s="18"/>
      <c r="H71" s="21"/>
      <c r="I71" s="36"/>
      <c r="J71" s="18">
        <f t="shared" si="2"/>
        <v>10000</v>
      </c>
      <c r="K71" s="40"/>
      <c r="L71" s="38"/>
      <c r="M71" s="34"/>
      <c r="N71" s="39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</row>
    <row r="72" s="1" customFormat="1" ht="36" spans="1:254">
      <c r="A72" s="15"/>
      <c r="B72" s="26" t="s">
        <v>90</v>
      </c>
      <c r="C72" s="17">
        <v>1450000</v>
      </c>
      <c r="D72" s="27"/>
      <c r="E72" s="30" t="s">
        <v>140</v>
      </c>
      <c r="F72" s="29" t="s">
        <v>141</v>
      </c>
      <c r="G72" s="18" t="s">
        <v>88</v>
      </c>
      <c r="H72" s="17">
        <v>1428366.52</v>
      </c>
      <c r="I72" s="64" t="s">
        <v>142</v>
      </c>
      <c r="J72" s="18">
        <f t="shared" si="2"/>
        <v>21633.48</v>
      </c>
      <c r="K72" s="44">
        <v>78</v>
      </c>
      <c r="L72" s="41">
        <v>77</v>
      </c>
      <c r="M72" s="34"/>
      <c r="N72" s="39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</row>
    <row r="73" s="1" customFormat="1" ht="36" spans="1:254">
      <c r="A73" s="15"/>
      <c r="B73" s="26" t="s">
        <v>143</v>
      </c>
      <c r="C73" s="17">
        <v>170000</v>
      </c>
      <c r="D73" s="27"/>
      <c r="E73" s="30" t="s">
        <v>144</v>
      </c>
      <c r="F73" s="29" t="s">
        <v>145</v>
      </c>
      <c r="G73" s="18"/>
      <c r="H73" s="21"/>
      <c r="I73" s="36"/>
      <c r="J73" s="18">
        <f t="shared" si="2"/>
        <v>170000</v>
      </c>
      <c r="K73" s="40"/>
      <c r="L73" s="38"/>
      <c r="M73" s="34"/>
      <c r="N73" s="39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</row>
    <row r="74" s="1" customFormat="1" ht="36" spans="1:254">
      <c r="A74" s="15"/>
      <c r="B74" s="26" t="s">
        <v>143</v>
      </c>
      <c r="C74" s="17">
        <v>210000</v>
      </c>
      <c r="D74" s="27"/>
      <c r="E74" s="30" t="s">
        <v>146</v>
      </c>
      <c r="F74" s="29" t="s">
        <v>147</v>
      </c>
      <c r="G74" s="18"/>
      <c r="H74" s="21"/>
      <c r="I74" s="36"/>
      <c r="J74" s="18">
        <f t="shared" si="2"/>
        <v>210000</v>
      </c>
      <c r="K74" s="40"/>
      <c r="L74" s="38"/>
      <c r="M74" s="34"/>
      <c r="N74" s="39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</row>
    <row r="75" s="1" customFormat="1" ht="36" spans="1:254">
      <c r="A75" s="15"/>
      <c r="B75" s="26" t="s">
        <v>143</v>
      </c>
      <c r="C75" s="17">
        <v>1000000</v>
      </c>
      <c r="D75" s="27"/>
      <c r="E75" s="30" t="s">
        <v>148</v>
      </c>
      <c r="F75" s="29" t="s">
        <v>149</v>
      </c>
      <c r="G75" s="18" t="s">
        <v>150</v>
      </c>
      <c r="H75" s="19">
        <v>1000000</v>
      </c>
      <c r="I75" s="36" t="s">
        <v>30</v>
      </c>
      <c r="J75" s="18">
        <f t="shared" si="2"/>
        <v>0</v>
      </c>
      <c r="K75" s="40">
        <v>10</v>
      </c>
      <c r="L75" s="41">
        <v>26</v>
      </c>
      <c r="M75" s="34"/>
      <c r="N75" s="39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</row>
    <row r="76" s="1" customFormat="1" ht="24" spans="1:254">
      <c r="A76" s="15"/>
      <c r="B76" s="26" t="s">
        <v>143</v>
      </c>
      <c r="C76" s="17">
        <f>27699000-13499000</f>
        <v>14200000</v>
      </c>
      <c r="D76" s="27"/>
      <c r="E76" s="30" t="s">
        <v>151</v>
      </c>
      <c r="F76" s="29" t="s">
        <v>152</v>
      </c>
      <c r="G76" s="18" t="s">
        <v>88</v>
      </c>
      <c r="H76" s="21">
        <v>840000</v>
      </c>
      <c r="I76" s="36" t="s">
        <v>64</v>
      </c>
      <c r="J76" s="18">
        <f>C76-H76-H77</f>
        <v>3475000</v>
      </c>
      <c r="K76" s="40">
        <v>30.33</v>
      </c>
      <c r="L76" s="41">
        <v>16.76</v>
      </c>
      <c r="M76" s="34"/>
      <c r="N76" s="39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</row>
    <row r="77" s="1" customFormat="1" ht="27" customHeight="1" spans="1:254">
      <c r="A77" s="15"/>
      <c r="B77" s="26"/>
      <c r="C77" s="17"/>
      <c r="D77" s="27"/>
      <c r="E77" s="30"/>
      <c r="F77" s="29"/>
      <c r="G77" s="18" t="s">
        <v>88</v>
      </c>
      <c r="H77" s="49">
        <v>9885000</v>
      </c>
      <c r="I77" s="36" t="s">
        <v>64</v>
      </c>
      <c r="J77" s="18"/>
      <c r="K77" s="40">
        <v>30.33</v>
      </c>
      <c r="L77" s="41">
        <v>16.76</v>
      </c>
      <c r="M77" s="34"/>
      <c r="N77" s="39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</row>
    <row r="78" s="1" customFormat="1" ht="24" spans="1:254">
      <c r="A78" s="15"/>
      <c r="B78" s="26" t="s">
        <v>143</v>
      </c>
      <c r="C78" s="17">
        <v>16000000</v>
      </c>
      <c r="D78" s="27"/>
      <c r="E78" s="30" t="s">
        <v>153</v>
      </c>
      <c r="F78" s="29" t="s">
        <v>154</v>
      </c>
      <c r="G78" s="18" t="s">
        <v>88</v>
      </c>
      <c r="H78" s="49">
        <v>3598882</v>
      </c>
      <c r="I78" s="36" t="s">
        <v>155</v>
      </c>
      <c r="J78" s="18">
        <f>C78-H78-H79</f>
        <v>6831118</v>
      </c>
      <c r="K78" s="44">
        <v>29</v>
      </c>
      <c r="L78" s="41">
        <v>44</v>
      </c>
      <c r="M78" s="34"/>
      <c r="N78" s="39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</row>
    <row r="79" s="1" customFormat="1" ht="28" customHeight="1" spans="1:254">
      <c r="A79" s="15"/>
      <c r="B79" s="50"/>
      <c r="C79" s="51"/>
      <c r="D79" s="27"/>
      <c r="E79" s="30"/>
      <c r="F79" s="29"/>
      <c r="G79" s="18" t="s">
        <v>88</v>
      </c>
      <c r="H79" s="49">
        <v>5570000</v>
      </c>
      <c r="I79" s="36" t="s">
        <v>156</v>
      </c>
      <c r="J79" s="18"/>
      <c r="K79" s="67">
        <v>77</v>
      </c>
      <c r="L79" s="68">
        <v>39</v>
      </c>
      <c r="M79" s="34"/>
      <c r="N79" s="39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</row>
    <row r="80" s="1" customFormat="1" spans="1:254">
      <c r="A80" s="15"/>
      <c r="B80" s="50"/>
      <c r="C80" s="51">
        <v>9120000</v>
      </c>
      <c r="D80" s="27"/>
      <c r="E80" s="30"/>
      <c r="F80" s="29" t="s">
        <v>157</v>
      </c>
      <c r="G80" s="18"/>
      <c r="H80" s="21"/>
      <c r="I80" s="36"/>
      <c r="J80" s="18">
        <f t="shared" ref="J80:J82" si="3">C80-H80</f>
        <v>9120000</v>
      </c>
      <c r="K80" s="40"/>
      <c r="L80" s="38"/>
      <c r="M80" s="34"/>
      <c r="N80" s="39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</row>
    <row r="81" s="1" customFormat="1" spans="1:254">
      <c r="A81" s="52" t="s">
        <v>158</v>
      </c>
      <c r="B81" s="52" t="s">
        <v>159</v>
      </c>
      <c r="C81" s="53">
        <v>100253.39</v>
      </c>
      <c r="D81" s="54"/>
      <c r="E81" s="53"/>
      <c r="F81" s="55" t="s">
        <v>158</v>
      </c>
      <c r="G81" s="56" t="s">
        <v>160</v>
      </c>
      <c r="H81" s="53">
        <v>100253.39</v>
      </c>
      <c r="I81" s="69" t="s">
        <v>161</v>
      </c>
      <c r="J81" s="70">
        <f t="shared" si="3"/>
        <v>0</v>
      </c>
      <c r="K81" s="71">
        <v>1</v>
      </c>
      <c r="L81" s="71">
        <v>1</v>
      </c>
      <c r="M81" s="7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</row>
    <row r="82" s="1" customFormat="1" spans="1:254">
      <c r="A82" s="52"/>
      <c r="B82" s="52">
        <v>6</v>
      </c>
      <c r="C82" s="53">
        <v>204278.4</v>
      </c>
      <c r="D82" s="54"/>
      <c r="E82" s="53"/>
      <c r="F82" s="55" t="s">
        <v>158</v>
      </c>
      <c r="G82" s="56" t="s">
        <v>160</v>
      </c>
      <c r="H82" s="53">
        <v>204278.4</v>
      </c>
      <c r="I82" s="69" t="s">
        <v>161</v>
      </c>
      <c r="J82" s="70">
        <f t="shared" si="3"/>
        <v>0</v>
      </c>
      <c r="K82" s="71">
        <v>1</v>
      </c>
      <c r="L82" s="71">
        <v>1</v>
      </c>
      <c r="M82" s="7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</row>
    <row r="83" s="1" customFormat="1" spans="1:254">
      <c r="A83" s="52"/>
      <c r="B83" s="52">
        <v>9</v>
      </c>
      <c r="C83" s="53">
        <v>169671.9</v>
      </c>
      <c r="D83" s="54"/>
      <c r="E83" s="53"/>
      <c r="F83" s="55" t="s">
        <v>158</v>
      </c>
      <c r="G83" s="56" t="s">
        <v>160</v>
      </c>
      <c r="H83" s="53">
        <f>465000-H81-H82-9000</f>
        <v>151468.21</v>
      </c>
      <c r="I83" s="69" t="s">
        <v>161</v>
      </c>
      <c r="J83" s="70">
        <f>C83-H83-H84</f>
        <v>6422</v>
      </c>
      <c r="K83" s="71">
        <v>1</v>
      </c>
      <c r="L83" s="71">
        <v>1</v>
      </c>
      <c r="M83" s="7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</row>
    <row r="84" s="1" customFormat="1" ht="25" customHeight="1" spans="1:254">
      <c r="A84" s="52"/>
      <c r="B84" s="52"/>
      <c r="C84" s="53"/>
      <c r="D84" s="54"/>
      <c r="E84" s="53"/>
      <c r="F84" s="55"/>
      <c r="G84" s="15" t="s">
        <v>37</v>
      </c>
      <c r="H84" s="19">
        <f>190720-H86-H104</f>
        <v>11781.69</v>
      </c>
      <c r="I84" s="36" t="s">
        <v>162</v>
      </c>
      <c r="J84" s="18"/>
      <c r="K84" s="44">
        <v>38</v>
      </c>
      <c r="L84" s="41">
        <v>65</v>
      </c>
      <c r="M84" s="7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</row>
    <row r="85" s="1" customFormat="1" spans="1:254">
      <c r="A85" s="52"/>
      <c r="B85" s="52">
        <v>12</v>
      </c>
      <c r="C85" s="53">
        <v>29592.13</v>
      </c>
      <c r="D85" s="54"/>
      <c r="E85" s="53"/>
      <c r="F85" s="55" t="s">
        <v>158</v>
      </c>
      <c r="G85" s="56" t="s">
        <v>163</v>
      </c>
      <c r="H85" s="53">
        <v>10500</v>
      </c>
      <c r="I85" s="69" t="s">
        <v>161</v>
      </c>
      <c r="J85" s="70">
        <f>C85-H85-H86</f>
        <v>0</v>
      </c>
      <c r="K85" s="71">
        <v>2</v>
      </c>
      <c r="L85" s="71">
        <v>2</v>
      </c>
      <c r="M85" s="7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</row>
    <row r="86" s="1" customFormat="1" ht="24" customHeight="1" spans="1:254">
      <c r="A86" s="57"/>
      <c r="B86" s="57"/>
      <c r="C86" s="58"/>
      <c r="D86" s="59"/>
      <c r="E86" s="58"/>
      <c r="F86" s="60"/>
      <c r="G86" s="15" t="s">
        <v>37</v>
      </c>
      <c r="H86" s="19">
        <v>19092.13</v>
      </c>
      <c r="I86" s="36" t="s">
        <v>162</v>
      </c>
      <c r="J86" s="18"/>
      <c r="K86" s="44">
        <v>38</v>
      </c>
      <c r="L86" s="41">
        <v>65</v>
      </c>
      <c r="M86" s="7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  <c r="IG86" s="31"/>
      <c r="IH86" s="31"/>
      <c r="II86" s="31"/>
      <c r="IJ86" s="31"/>
      <c r="IK86" s="31"/>
      <c r="IL86" s="31"/>
      <c r="IM86" s="31"/>
      <c r="IN86" s="31"/>
      <c r="IO86" s="31"/>
      <c r="IP86" s="31"/>
      <c r="IQ86" s="31"/>
      <c r="IR86" s="31"/>
      <c r="IS86" s="31"/>
      <c r="IT86" s="31"/>
    </row>
    <row r="87" s="1" customFormat="1" ht="36" spans="1:254">
      <c r="A87" s="57" t="s">
        <v>164</v>
      </c>
      <c r="B87" s="57"/>
      <c r="C87" s="58">
        <v>3462665.18</v>
      </c>
      <c r="D87" s="59"/>
      <c r="E87" s="58"/>
      <c r="F87" s="60"/>
      <c r="G87" s="61" t="s">
        <v>27</v>
      </c>
      <c r="H87" s="62">
        <v>282070</v>
      </c>
      <c r="I87" s="72" t="s">
        <v>165</v>
      </c>
      <c r="J87" s="70">
        <f>C87-H87-H88-H89-H90-H91-H92-H93-H94-H95-H96-H97-H98-H99-H100-H101-H102-H103-H104</f>
        <v>0</v>
      </c>
      <c r="K87" s="73">
        <v>13</v>
      </c>
      <c r="L87" s="74">
        <v>15</v>
      </c>
      <c r="M87" s="7"/>
      <c r="N87" s="31"/>
      <c r="O87" s="75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  <c r="IG87" s="31"/>
      <c r="IH87" s="31"/>
      <c r="II87" s="31"/>
      <c r="IJ87" s="31"/>
      <c r="IK87" s="31"/>
      <c r="IL87" s="31"/>
      <c r="IM87" s="31"/>
      <c r="IN87" s="31"/>
      <c r="IO87" s="31"/>
      <c r="IP87" s="31"/>
      <c r="IQ87" s="31"/>
      <c r="IR87" s="31"/>
      <c r="IS87" s="31"/>
      <c r="IT87" s="31"/>
    </row>
    <row r="88" s="1" customFormat="1" ht="36" spans="1:254">
      <c r="A88" s="16"/>
      <c r="B88" s="16"/>
      <c r="C88" s="63"/>
      <c r="D88" s="21"/>
      <c r="E88" s="63"/>
      <c r="F88" s="26"/>
      <c r="G88" s="15" t="s">
        <v>27</v>
      </c>
      <c r="H88" s="17">
        <v>224700</v>
      </c>
      <c r="I88" s="76" t="s">
        <v>166</v>
      </c>
      <c r="J88" s="77"/>
      <c r="K88" s="73">
        <v>14</v>
      </c>
      <c r="L88" s="78">
        <v>55</v>
      </c>
      <c r="M88" s="7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  <c r="IG88" s="31"/>
      <c r="IH88" s="31"/>
      <c r="II88" s="31"/>
      <c r="IJ88" s="31"/>
      <c r="IK88" s="31"/>
      <c r="IL88" s="31"/>
      <c r="IM88" s="31"/>
      <c r="IN88" s="31"/>
      <c r="IO88" s="31"/>
      <c r="IP88" s="31"/>
      <c r="IQ88" s="31"/>
      <c r="IR88" s="31"/>
      <c r="IS88" s="31"/>
      <c r="IT88" s="31"/>
    </row>
    <row r="89" s="1" customFormat="1" ht="36" spans="1:254">
      <c r="A89" s="16"/>
      <c r="B89" s="16"/>
      <c r="C89" s="63"/>
      <c r="D89" s="21"/>
      <c r="E89" s="63"/>
      <c r="F89" s="26"/>
      <c r="G89" s="15" t="s">
        <v>27</v>
      </c>
      <c r="H89" s="17">
        <v>168400</v>
      </c>
      <c r="I89" s="76" t="s">
        <v>167</v>
      </c>
      <c r="J89" s="77"/>
      <c r="K89" s="73">
        <v>15</v>
      </c>
      <c r="L89" s="78">
        <v>22</v>
      </c>
      <c r="M89" s="7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  <c r="IG89" s="31"/>
      <c r="IH89" s="31"/>
      <c r="II89" s="31"/>
      <c r="IJ89" s="31"/>
      <c r="IK89" s="31"/>
      <c r="IL89" s="31"/>
      <c r="IM89" s="31"/>
      <c r="IN89" s="31"/>
      <c r="IO89" s="31"/>
      <c r="IP89" s="31"/>
      <c r="IQ89" s="31"/>
      <c r="IR89" s="31"/>
      <c r="IS89" s="31"/>
      <c r="IT89" s="31"/>
    </row>
    <row r="90" s="1" customFormat="1" ht="36" spans="1:254">
      <c r="A90" s="16"/>
      <c r="B90" s="16"/>
      <c r="C90" s="15"/>
      <c r="D90" s="24"/>
      <c r="E90" s="15"/>
      <c r="F90" s="26"/>
      <c r="G90" s="15" t="s">
        <v>27</v>
      </c>
      <c r="H90" s="17">
        <v>325000</v>
      </c>
      <c r="I90" s="76" t="s">
        <v>168</v>
      </c>
      <c r="J90" s="77"/>
      <c r="K90" s="73">
        <v>16</v>
      </c>
      <c r="L90" s="78">
        <v>23</v>
      </c>
      <c r="M90" s="7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  <c r="IR90" s="31"/>
      <c r="IS90" s="31"/>
      <c r="IT90" s="31"/>
    </row>
    <row r="91" s="1" customFormat="1" ht="36" spans="1:254">
      <c r="A91" s="16"/>
      <c r="B91" s="16"/>
      <c r="C91" s="15"/>
      <c r="D91" s="24"/>
      <c r="E91" s="15"/>
      <c r="F91" s="26"/>
      <c r="G91" s="15" t="s">
        <v>27</v>
      </c>
      <c r="H91" s="17">
        <v>230000</v>
      </c>
      <c r="I91" s="76" t="s">
        <v>169</v>
      </c>
      <c r="J91" s="77"/>
      <c r="K91" s="73">
        <v>17</v>
      </c>
      <c r="L91" s="78">
        <v>24</v>
      </c>
      <c r="M91" s="7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  <c r="IT91" s="31"/>
    </row>
    <row r="92" s="1" customFormat="1" ht="36" spans="1:254">
      <c r="A92" s="16"/>
      <c r="B92" s="16"/>
      <c r="C92" s="15"/>
      <c r="D92" s="24"/>
      <c r="E92" s="15"/>
      <c r="F92" s="26"/>
      <c r="G92" s="15" t="s">
        <v>27</v>
      </c>
      <c r="H92" s="17">
        <v>21600</v>
      </c>
      <c r="I92" s="76" t="s">
        <v>170</v>
      </c>
      <c r="J92" s="77"/>
      <c r="K92" s="79">
        <v>18</v>
      </c>
      <c r="L92" s="16">
        <v>25</v>
      </c>
      <c r="M92" s="7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  <c r="IG92" s="31"/>
      <c r="IH92" s="31"/>
      <c r="II92" s="31"/>
      <c r="IJ92" s="31"/>
      <c r="IK92" s="31"/>
      <c r="IL92" s="31"/>
      <c r="IM92" s="31"/>
      <c r="IN92" s="31"/>
      <c r="IO92" s="31"/>
      <c r="IP92" s="31"/>
      <c r="IQ92" s="31"/>
      <c r="IR92" s="31"/>
      <c r="IS92" s="31"/>
      <c r="IT92" s="31"/>
    </row>
    <row r="93" s="1" customFormat="1" ht="36" spans="1:254">
      <c r="A93" s="16"/>
      <c r="B93" s="16"/>
      <c r="C93" s="15"/>
      <c r="D93" s="24"/>
      <c r="E93" s="15"/>
      <c r="F93" s="26"/>
      <c r="G93" s="15" t="s">
        <v>27</v>
      </c>
      <c r="H93" s="17">
        <v>107000</v>
      </c>
      <c r="I93" s="76" t="s">
        <v>171</v>
      </c>
      <c r="J93" s="77"/>
      <c r="K93" s="80">
        <v>19</v>
      </c>
      <c r="L93" s="16">
        <v>49</v>
      </c>
      <c r="M93" s="7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  <c r="IG93" s="31"/>
      <c r="IH93" s="31"/>
      <c r="II93" s="31"/>
      <c r="IJ93" s="31"/>
      <c r="IK93" s="31"/>
      <c r="IL93" s="31"/>
      <c r="IM93" s="31"/>
      <c r="IN93" s="31"/>
      <c r="IO93" s="31"/>
      <c r="IP93" s="31"/>
      <c r="IQ93" s="31"/>
      <c r="IR93" s="31"/>
      <c r="IS93" s="31"/>
      <c r="IT93" s="31"/>
    </row>
    <row r="94" s="1" customFormat="1" ht="36" spans="1:254">
      <c r="A94" s="16"/>
      <c r="B94" s="16"/>
      <c r="C94" s="15"/>
      <c r="D94" s="24"/>
      <c r="E94" s="15"/>
      <c r="F94" s="26"/>
      <c r="G94" s="15" t="s">
        <v>27</v>
      </c>
      <c r="H94" s="17">
        <v>149700</v>
      </c>
      <c r="I94" s="76" t="s">
        <v>172</v>
      </c>
      <c r="J94" s="77"/>
      <c r="K94" s="80">
        <v>20</v>
      </c>
      <c r="L94" s="16">
        <v>51</v>
      </c>
      <c r="M94" s="7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  <c r="IH94" s="31"/>
      <c r="II94" s="31"/>
      <c r="IJ94" s="31"/>
      <c r="IK94" s="31"/>
      <c r="IL94" s="31"/>
      <c r="IM94" s="31"/>
      <c r="IN94" s="31"/>
      <c r="IO94" s="31"/>
      <c r="IP94" s="31"/>
      <c r="IQ94" s="31"/>
      <c r="IR94" s="31"/>
      <c r="IS94" s="31"/>
      <c r="IT94" s="31"/>
    </row>
    <row r="95" s="1" customFormat="1" ht="27" customHeight="1" spans="1:254">
      <c r="A95" s="16"/>
      <c r="B95" s="16"/>
      <c r="C95" s="15"/>
      <c r="D95" s="24"/>
      <c r="E95" s="15"/>
      <c r="F95" s="26"/>
      <c r="G95" s="15" t="s">
        <v>35</v>
      </c>
      <c r="H95" s="17">
        <v>120122</v>
      </c>
      <c r="I95" s="76" t="s">
        <v>173</v>
      </c>
      <c r="J95" s="77"/>
      <c r="K95" s="80">
        <v>21</v>
      </c>
      <c r="L95" s="16">
        <v>18</v>
      </c>
      <c r="M95" s="7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  <c r="IP95" s="31"/>
      <c r="IQ95" s="31"/>
      <c r="IR95" s="31"/>
      <c r="IS95" s="31"/>
      <c r="IT95" s="31"/>
    </row>
    <row r="96" s="1" customFormat="1" ht="27" customHeight="1" spans="1:254">
      <c r="A96" s="16"/>
      <c r="B96" s="16"/>
      <c r="C96" s="15"/>
      <c r="D96" s="24"/>
      <c r="E96" s="15"/>
      <c r="F96" s="26"/>
      <c r="G96" s="15" t="s">
        <v>35</v>
      </c>
      <c r="H96" s="17">
        <v>104508</v>
      </c>
      <c r="I96" s="76" t="s">
        <v>174</v>
      </c>
      <c r="J96" s="77"/>
      <c r="K96" s="80">
        <v>22</v>
      </c>
      <c r="L96" s="16">
        <v>19</v>
      </c>
      <c r="M96" s="7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  <c r="IG96" s="31"/>
      <c r="IH96" s="31"/>
      <c r="II96" s="31"/>
      <c r="IJ96" s="31"/>
      <c r="IK96" s="31"/>
      <c r="IL96" s="31"/>
      <c r="IM96" s="31"/>
      <c r="IN96" s="31"/>
      <c r="IO96" s="31"/>
      <c r="IP96" s="31"/>
      <c r="IQ96" s="31"/>
      <c r="IR96" s="31"/>
      <c r="IS96" s="31"/>
      <c r="IT96" s="31"/>
    </row>
    <row r="97" s="1" customFormat="1" ht="27" customHeight="1" spans="1:254">
      <c r="A97" s="16"/>
      <c r="B97" s="16"/>
      <c r="C97" s="15"/>
      <c r="D97" s="24"/>
      <c r="E97" s="15"/>
      <c r="F97" s="26"/>
      <c r="G97" s="15" t="s">
        <v>35</v>
      </c>
      <c r="H97" s="17">
        <v>79124</v>
      </c>
      <c r="I97" s="76" t="s">
        <v>175</v>
      </c>
      <c r="J97" s="77"/>
      <c r="K97" s="80">
        <v>23</v>
      </c>
      <c r="L97" s="16">
        <v>62</v>
      </c>
      <c r="M97" s="7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  <c r="IG97" s="31"/>
      <c r="IH97" s="31"/>
      <c r="II97" s="31"/>
      <c r="IJ97" s="31"/>
      <c r="IK97" s="31"/>
      <c r="IL97" s="31"/>
      <c r="IM97" s="31"/>
      <c r="IN97" s="31"/>
      <c r="IO97" s="31"/>
      <c r="IP97" s="31"/>
      <c r="IQ97" s="31"/>
      <c r="IR97" s="31"/>
      <c r="IS97" s="31"/>
      <c r="IT97" s="31"/>
    </row>
    <row r="98" s="1" customFormat="1" ht="27" customHeight="1" spans="1:254">
      <c r="A98" s="16"/>
      <c r="B98" s="16"/>
      <c r="C98" s="15"/>
      <c r="D98" s="24"/>
      <c r="E98" s="15"/>
      <c r="F98" s="26"/>
      <c r="G98" s="15" t="s">
        <v>35</v>
      </c>
      <c r="H98" s="17">
        <v>35610</v>
      </c>
      <c r="I98" s="76" t="s">
        <v>176</v>
      </c>
      <c r="J98" s="77"/>
      <c r="K98" s="80">
        <v>24</v>
      </c>
      <c r="L98" s="16">
        <v>63</v>
      </c>
      <c r="M98" s="7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  <c r="IG98" s="31"/>
      <c r="IH98" s="31"/>
      <c r="II98" s="31"/>
      <c r="IJ98" s="31"/>
      <c r="IK98" s="31"/>
      <c r="IL98" s="31"/>
      <c r="IM98" s="31"/>
      <c r="IN98" s="31"/>
      <c r="IO98" s="31"/>
      <c r="IP98" s="31"/>
      <c r="IQ98" s="31"/>
      <c r="IR98" s="31"/>
      <c r="IS98" s="31"/>
      <c r="IT98" s="31"/>
    </row>
    <row r="99" s="1" customFormat="1" ht="27" customHeight="1" spans="1:254">
      <c r="A99" s="16"/>
      <c r="B99" s="16"/>
      <c r="C99" s="15"/>
      <c r="D99" s="24"/>
      <c r="E99" s="15"/>
      <c r="F99" s="26"/>
      <c r="G99" s="15" t="s">
        <v>35</v>
      </c>
      <c r="H99" s="17">
        <v>75000</v>
      </c>
      <c r="I99" s="76" t="s">
        <v>177</v>
      </c>
      <c r="J99" s="77"/>
      <c r="K99" s="80">
        <v>25</v>
      </c>
      <c r="L99" s="16">
        <v>70</v>
      </c>
      <c r="M99" s="7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</row>
    <row r="100" s="1" customFormat="1" ht="27" customHeight="1" spans="1:254">
      <c r="A100" s="16"/>
      <c r="B100" s="16"/>
      <c r="C100" s="15"/>
      <c r="D100" s="24"/>
      <c r="E100" s="15"/>
      <c r="F100" s="26"/>
      <c r="G100" s="15" t="s">
        <v>35</v>
      </c>
      <c r="H100" s="17">
        <v>433258</v>
      </c>
      <c r="I100" s="76" t="s">
        <v>178</v>
      </c>
      <c r="J100" s="77"/>
      <c r="K100" s="80">
        <v>26</v>
      </c>
      <c r="L100" s="16">
        <v>72</v>
      </c>
      <c r="M100" s="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  <c r="IK100" s="31"/>
      <c r="IL100" s="31"/>
      <c r="IM100" s="31"/>
      <c r="IN100" s="31"/>
      <c r="IO100" s="31"/>
      <c r="IP100" s="31"/>
      <c r="IQ100" s="31"/>
      <c r="IR100" s="31"/>
      <c r="IS100" s="31"/>
      <c r="IT100" s="31"/>
    </row>
    <row r="101" s="1" customFormat="1" ht="27" customHeight="1" spans="1:254">
      <c r="A101" s="16"/>
      <c r="B101" s="16"/>
      <c r="C101" s="15"/>
      <c r="D101" s="24"/>
      <c r="E101" s="15"/>
      <c r="F101" s="26"/>
      <c r="G101" s="15" t="s">
        <v>67</v>
      </c>
      <c r="H101" s="17">
        <v>297988</v>
      </c>
      <c r="I101" s="76" t="s">
        <v>179</v>
      </c>
      <c r="J101" s="77"/>
      <c r="K101" s="80">
        <v>31</v>
      </c>
      <c r="L101" s="16">
        <v>52</v>
      </c>
      <c r="M101" s="7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  <c r="IG101" s="31"/>
      <c r="IH101" s="31"/>
      <c r="II101" s="31"/>
      <c r="IJ101" s="31"/>
      <c r="IK101" s="31"/>
      <c r="IL101" s="31"/>
      <c r="IM101" s="31"/>
      <c r="IN101" s="31"/>
      <c r="IO101" s="31"/>
      <c r="IP101" s="31"/>
      <c r="IQ101" s="31"/>
      <c r="IR101" s="31"/>
      <c r="IS101" s="31"/>
      <c r="IT101" s="31"/>
    </row>
    <row r="102" s="1" customFormat="1" ht="27" customHeight="1" spans="1:254">
      <c r="A102" s="16"/>
      <c r="B102" s="16"/>
      <c r="C102" s="15"/>
      <c r="D102" s="24"/>
      <c r="E102" s="15"/>
      <c r="F102" s="26"/>
      <c r="G102" s="15" t="s">
        <v>180</v>
      </c>
      <c r="H102" s="17">
        <v>485786</v>
      </c>
      <c r="I102" s="76" t="s">
        <v>181</v>
      </c>
      <c r="J102" s="77"/>
      <c r="K102" s="80">
        <v>32</v>
      </c>
      <c r="L102" s="16">
        <v>60</v>
      </c>
      <c r="M102" s="7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  <c r="IA102" s="31"/>
      <c r="IB102" s="31"/>
      <c r="IC102" s="31"/>
      <c r="ID102" s="31"/>
      <c r="IE102" s="31"/>
      <c r="IF102" s="31"/>
      <c r="IG102" s="31"/>
      <c r="IH102" s="31"/>
      <c r="II102" s="31"/>
      <c r="IJ102" s="31"/>
      <c r="IK102" s="31"/>
      <c r="IL102" s="31"/>
      <c r="IM102" s="31"/>
      <c r="IN102" s="31"/>
      <c r="IO102" s="31"/>
      <c r="IP102" s="31"/>
      <c r="IQ102" s="31"/>
      <c r="IR102" s="31"/>
      <c r="IS102" s="31"/>
      <c r="IT102" s="31"/>
    </row>
    <row r="103" s="1" customFormat="1" ht="27" customHeight="1" spans="1:254">
      <c r="A103" s="16"/>
      <c r="B103" s="16"/>
      <c r="C103" s="15"/>
      <c r="D103" s="24"/>
      <c r="E103" s="15"/>
      <c r="F103" s="26"/>
      <c r="G103" s="15" t="s">
        <v>37</v>
      </c>
      <c r="H103" s="19">
        <v>162953</v>
      </c>
      <c r="I103" s="36" t="s">
        <v>182</v>
      </c>
      <c r="J103" s="77"/>
      <c r="K103" s="80">
        <v>37</v>
      </c>
      <c r="L103" s="81">
        <v>58</v>
      </c>
      <c r="M103" s="7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  <c r="IE103" s="31"/>
      <c r="IF103" s="31"/>
      <c r="IG103" s="31"/>
      <c r="IH103" s="31"/>
      <c r="II103" s="31"/>
      <c r="IJ103" s="31"/>
      <c r="IK103" s="31"/>
      <c r="IL103" s="31"/>
      <c r="IM103" s="31"/>
      <c r="IN103" s="31"/>
      <c r="IO103" s="31"/>
      <c r="IP103" s="31"/>
      <c r="IQ103" s="31"/>
      <c r="IR103" s="31"/>
      <c r="IS103" s="31"/>
      <c r="IT103" s="31"/>
    </row>
    <row r="104" s="1" customFormat="1" ht="27" customHeight="1" spans="1:254">
      <c r="A104" s="16"/>
      <c r="B104" s="16"/>
      <c r="C104" s="15"/>
      <c r="D104" s="24"/>
      <c r="E104" s="15"/>
      <c r="F104" s="26"/>
      <c r="G104" s="15" t="s">
        <v>37</v>
      </c>
      <c r="H104" s="19">
        <v>159846.18</v>
      </c>
      <c r="I104" s="36" t="s">
        <v>162</v>
      </c>
      <c r="J104" s="18"/>
      <c r="K104" s="82">
        <v>38</v>
      </c>
      <c r="L104" s="83">
        <v>65</v>
      </c>
      <c r="M104" s="7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  <c r="IH104" s="31"/>
      <c r="II104" s="31"/>
      <c r="IJ104" s="31"/>
      <c r="IK104" s="31"/>
      <c r="IL104" s="31"/>
      <c r="IM104" s="31"/>
      <c r="IN104" s="31"/>
      <c r="IO104" s="31"/>
      <c r="IP104" s="31"/>
      <c r="IQ104" s="31"/>
      <c r="IR104" s="31"/>
      <c r="IS104" s="31"/>
      <c r="IT104" s="31"/>
    </row>
    <row r="105" s="1" customFormat="1" spans="1:13">
      <c r="A105" s="64" t="s">
        <v>183</v>
      </c>
      <c r="B105" s="64"/>
      <c r="C105" s="65">
        <f t="shared" ref="C105:J105" si="4">SUM(C4:C104)</f>
        <v>493221471</v>
      </c>
      <c r="D105" s="65">
        <f t="shared" si="4"/>
        <v>0</v>
      </c>
      <c r="E105" s="65">
        <f t="shared" si="4"/>
        <v>0</v>
      </c>
      <c r="F105" s="65">
        <f t="shared" si="4"/>
        <v>0</v>
      </c>
      <c r="G105" s="65">
        <f t="shared" si="4"/>
        <v>0</v>
      </c>
      <c r="H105" s="65">
        <f t="shared" si="4"/>
        <v>425690903.77</v>
      </c>
      <c r="I105" s="65">
        <f t="shared" si="4"/>
        <v>0</v>
      </c>
      <c r="J105" s="65">
        <f t="shared" si="4"/>
        <v>70840567.23</v>
      </c>
      <c r="K105" s="64"/>
      <c r="L105" s="64"/>
      <c r="M105" s="3"/>
    </row>
    <row r="106" s="1" customFormat="1" spans="4:13">
      <c r="D106" s="2"/>
      <c r="I106" s="2"/>
      <c r="M106" s="3"/>
    </row>
    <row r="107" spans="8:8">
      <c r="H107" s="66"/>
    </row>
    <row r="108" spans="3:3">
      <c r="C108" s="66"/>
    </row>
    <row r="109" spans="3:3">
      <c r="C109" s="66"/>
    </row>
    <row r="110" spans="3:3">
      <c r="C110" s="66"/>
    </row>
    <row r="111" spans="3:3">
      <c r="C111" s="66"/>
    </row>
    <row r="112" spans="3:3">
      <c r="C112" s="66"/>
    </row>
    <row r="113" spans="3:3">
      <c r="C113" s="66"/>
    </row>
  </sheetData>
  <mergeCells count="2">
    <mergeCell ref="A1:L1"/>
    <mergeCell ref="I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佳音</cp:lastModifiedBy>
  <dcterms:created xsi:type="dcterms:W3CDTF">2021-12-24T00:42:00Z</dcterms:created>
  <dcterms:modified xsi:type="dcterms:W3CDTF">2023-06-05T09:00:13Z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D79782C8810E42FA8186A4D5422E6175_13</vt:lpwstr>
  </property>
  <property fmtid="{D5CDD505-2E9C-101B-9397-08002B2CF9AE}" pid="3" name="KSOProductBuildVer">
    <vt:lpwstr>2052-11.1.0.14309</vt:lpwstr>
  </property>
</Properties>
</file>