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<sst xmlns="http://schemas.openxmlformats.org/spreadsheetml/2006/main" count="340" uniqueCount="203">
  <si>
    <t>2022年统筹整合财政涉农资金拨付情况统计表</t>
  </si>
  <si>
    <t>大安市财政局</t>
  </si>
  <si>
    <t>单位：元</t>
  </si>
  <si>
    <t xml:space="preserve">资金内容 </t>
  </si>
  <si>
    <t>文号</t>
  </si>
  <si>
    <t>级次</t>
  </si>
  <si>
    <t>金额</t>
  </si>
  <si>
    <t>拨付时间</t>
  </si>
  <si>
    <t>本科下达计划金额</t>
  </si>
  <si>
    <t>拨付金额</t>
  </si>
  <si>
    <t>拨付单位及项目</t>
  </si>
  <si>
    <t>余额</t>
  </si>
  <si>
    <t>财政局号</t>
  </si>
  <si>
    <t>扶贫文号</t>
  </si>
  <si>
    <t>关于预下达2022年财政衔接推进乡村振兴补助资金（整合部分）预算的通知</t>
  </si>
  <si>
    <t>吉财农指[2021]980号</t>
  </si>
  <si>
    <t>中央</t>
  </si>
  <si>
    <t>2022.6.2</t>
  </si>
  <si>
    <t>大安市两家子镇万头肉牛养殖建设项目</t>
  </si>
  <si>
    <t>2022.8.17</t>
  </si>
  <si>
    <t>关于下达新艾里乡富兴村农田打井上电工程建设计划的通知</t>
  </si>
  <si>
    <t>2022.7.15</t>
  </si>
  <si>
    <t>大安市45MW“新能源乡村振兴工程”项目</t>
  </si>
  <si>
    <t>2022.6.1</t>
  </si>
  <si>
    <t>舍力镇“千村示范”农村基础设施建设项目</t>
  </si>
  <si>
    <t>2022.5.18</t>
  </si>
  <si>
    <t>安广镇“千村示范”农村基础设施建设项目</t>
  </si>
  <si>
    <t>2022.7.6</t>
  </si>
  <si>
    <t>2022.4.30</t>
  </si>
  <si>
    <t>大安市农村公路建设项目</t>
  </si>
  <si>
    <t>2022.6.9</t>
  </si>
  <si>
    <t>2022.9.5</t>
  </si>
  <si>
    <t>2022.9.28</t>
  </si>
  <si>
    <t>2022.12.10</t>
  </si>
  <si>
    <t>关于下达2022年中央财政衔接推进乡村振兴补助资金（整合部分）预算的通知</t>
  </si>
  <si>
    <t>吉财农指[2022]189号</t>
  </si>
  <si>
    <t>2022.9.8</t>
  </si>
  <si>
    <t>丰收镇2022年农村基础设施建设项目</t>
  </si>
  <si>
    <t>关于调整2022年中央财政衔接推进乡村振兴补助资金（整合部分）预算的通知</t>
  </si>
  <si>
    <t>吉财农指[2022]235号</t>
  </si>
  <si>
    <t>2022.12.6</t>
  </si>
  <si>
    <t>省级</t>
  </si>
  <si>
    <t>关于下达2022年省级财政衔接推进乡村振兴补助资金（整合部分）预算的通知</t>
  </si>
  <si>
    <t>吉财农指[2022]97号</t>
  </si>
  <si>
    <t>关于提前下达2022年市 级财政衔接推进乡村振兴补助资金预算的通知</t>
  </si>
  <si>
    <t>白财农指[2021]114号</t>
  </si>
  <si>
    <t>市级</t>
  </si>
  <si>
    <t>关于下达衔接推进乡村振兴资金预算的通知（本级投入）</t>
  </si>
  <si>
    <t>大财预指[2022]474号</t>
  </si>
  <si>
    <t>本级</t>
  </si>
  <si>
    <t>关于提前下达2022年省级乡村振兴专项资金（省级直达资金国家脱贫县统筹整合部分）的通知</t>
  </si>
  <si>
    <t>吉财农指[2021]1007号</t>
  </si>
  <si>
    <t>2022.5.25</t>
  </si>
  <si>
    <t>大赉乡2020年农村公路建设项目配电线路改迁建设项目</t>
  </si>
  <si>
    <t>2022.5.30</t>
  </si>
  <si>
    <t>大安市2022年春季“雨露计划”补贴项目计划的通知</t>
  </si>
  <si>
    <t>2022.6.24</t>
  </si>
  <si>
    <t>关于下达项目质保金计划的通知(水利）</t>
  </si>
  <si>
    <t>2022.8.24</t>
  </si>
  <si>
    <t>月亮泡镇“千村示范”农村基础设施建设项目</t>
  </si>
  <si>
    <t>太山镇“千村示范”农村基础设施建设项目</t>
  </si>
  <si>
    <t>关于下达2022年中央农业生产发展资金（农业部分脱贫县统筹整合部分）的通知</t>
  </si>
  <si>
    <t>吉财农指[2022]0295号</t>
  </si>
  <si>
    <t>2022.9.20</t>
  </si>
  <si>
    <t>四棵树乡产业整合发展孵化园区建设项目（一、二）</t>
  </si>
  <si>
    <t>17、22</t>
  </si>
  <si>
    <t>2022.10.8</t>
  </si>
  <si>
    <t>关于下达乐胜乡农村基础设施建设项目计划的通知</t>
  </si>
  <si>
    <t>关于下达乐胜乡“千村示范”农村基础设施建设项目计划的通知</t>
  </si>
  <si>
    <t>2022.10.19</t>
  </si>
  <si>
    <t>叉干镇三八村养殖小区产业路建设项目</t>
  </si>
  <si>
    <t>关于下达新艾里乡“千村示范”农村基础设施建设项目计划的通知</t>
  </si>
  <si>
    <t>关于下达新艾里乡“千村示范”农村基础设施建设项目（二）计划的通知</t>
  </si>
  <si>
    <t>关于下达红岗子乡“千村示范”农村基础设施建设项目计划的通知</t>
  </si>
  <si>
    <t>关于下达红岗子乡“千村示范”农村基础设施建设项目（二）计划的通知</t>
  </si>
  <si>
    <t>2022.10.30</t>
  </si>
  <si>
    <t>关于下达2022年农村危房改造项目计划的通知</t>
  </si>
  <si>
    <t>2022.11.10</t>
  </si>
  <si>
    <t>关于下达两家子镇“千村示范”农村基础设施建设项目计划的通知</t>
  </si>
  <si>
    <t>关于下达安广镇农村基础设施建设项目计划的通知</t>
  </si>
  <si>
    <t>2023.1.5</t>
  </si>
  <si>
    <t>2023.2.28</t>
  </si>
  <si>
    <t>关于下达2022年中央农业生产发展资金（畜牧部分脱贫县统筹整合部分）的通知</t>
  </si>
  <si>
    <t>吉财农指[2022]0306号</t>
  </si>
  <si>
    <t>龙沼镇“千村示范”农村基础设施建设项目</t>
  </si>
  <si>
    <t>关于下达2022年中央农田建设补助资金（国家级脱贫县统筹整合部分）的通知</t>
  </si>
  <si>
    <t>吉财农指[2022]0186号</t>
  </si>
  <si>
    <t>2022.9.1</t>
  </si>
  <si>
    <t>联合乡项目质保金（第二批）</t>
  </si>
  <si>
    <t>四棵树乡项目质保金（第三批）</t>
  </si>
  <si>
    <t>2022.9.25</t>
  </si>
  <si>
    <t>太山镇“千村示范”农村基础设施建设计划</t>
  </si>
  <si>
    <t>烧锅镇乡“千村示范”农村基础设施建设项目</t>
  </si>
  <si>
    <t>新艾里乡公路质保金（第二批）</t>
  </si>
  <si>
    <t>新平安镇项目质保金（第三批）</t>
  </si>
  <si>
    <t>2022.10.25</t>
  </si>
  <si>
    <t>关于下达红岗子乡农产品冷链仓储建设项目计划的通知</t>
  </si>
  <si>
    <t>四棵树、联合 ，舍力、月亮泡质保金（项目质保金第四批）</t>
  </si>
  <si>
    <t>舍力镇质保金10和4万元（项目质保金第五批）</t>
  </si>
  <si>
    <t>2022.10.26</t>
  </si>
  <si>
    <t>月亮泡镇2019年农村基础设施质保金（项目质保金第五批）</t>
  </si>
  <si>
    <t>月亮泡镇2020年农村基础设施质保金（项目质保金第五批）</t>
  </si>
  <si>
    <t>2022.10.31</t>
  </si>
  <si>
    <t>月亮泡镇 2020年农村公路项目质保金（第五批）</t>
  </si>
  <si>
    <t>月亮泡镇2019年农村公路 项目质保金（第五批）</t>
  </si>
  <si>
    <t>关于下达乐胜乡“千村示范”农村基础设施建设项目（二）计划的通知</t>
  </si>
  <si>
    <t>关于下达大安市2022年秋季“雨露计划”补贴项目计划的通知</t>
  </si>
  <si>
    <t>关于下达项目质保金第五批计划的通知</t>
  </si>
  <si>
    <t>2022.11.7</t>
  </si>
  <si>
    <t>2022.11.29</t>
  </si>
  <si>
    <t>烧锅镇乡项目质保金四笔（第二批）</t>
  </si>
  <si>
    <t>2022.12.5</t>
  </si>
  <si>
    <t>四棵树乡产业整合发展孵化园区建设第三批项目</t>
  </si>
  <si>
    <t>2022年度车辆购置税第二批（农村公路整合部分）</t>
  </si>
  <si>
    <t>吉财建指[2022]0315号</t>
  </si>
  <si>
    <t>丰收镇“千村示范”农村基础设施建设项目（二）</t>
  </si>
  <si>
    <t>叉干镇“千村示范”农村基础设施建设项目</t>
  </si>
  <si>
    <t>叉干镇“千村示范”农村基础设施建设项目（二）</t>
  </si>
  <si>
    <t>2022.12.28</t>
  </si>
  <si>
    <t>关于下达项目质保金第六批（叉干镇 ）</t>
  </si>
  <si>
    <t>关于下达项目质保金第六批（新艾里）</t>
  </si>
  <si>
    <t>海坨乡“千村示范”农村基础设施建设项目</t>
  </si>
  <si>
    <t>海坨乡“千村示范”农村基础设施建设项目（二）</t>
  </si>
  <si>
    <t>2022年度车辆购置税第三批（农村公路整合部分）</t>
  </si>
  <si>
    <t>吉财建指[2022]0490号</t>
  </si>
  <si>
    <t>大安市2022年庭院经济建设项目</t>
  </si>
  <si>
    <t>提前下达2022年农村危房改造补助资金</t>
  </si>
  <si>
    <t>吉财社指〔2021〕1090号</t>
  </si>
  <si>
    <t>关于下达2022年农村危房改造补助资金的通知</t>
  </si>
  <si>
    <t>吉财社指[2022]0376号</t>
  </si>
  <si>
    <t>提前下达2022年产粮大县奖励</t>
  </si>
  <si>
    <t>吉财粮指〔2021〕1042号</t>
  </si>
  <si>
    <t>关于提前下达2022年生猪调出大县奖励资金（省级统筹部分）的通知</t>
  </si>
  <si>
    <t>吉财粮指[2021]0877号</t>
  </si>
  <si>
    <t>关于提前下达2022年中央农业资源与生态保护补助资金（国家级脱贫县统筹整合部分）的通知</t>
  </si>
  <si>
    <t>吉财农指[2021]1079号</t>
  </si>
  <si>
    <t>关于提前下达2022年中央农业资源及生态保护补助资金（统筹整合部分）的通知</t>
  </si>
  <si>
    <t>吉财农指[2021]1073号</t>
  </si>
  <si>
    <t>关于下达2022年中央农业资源及生态保护补助资金（农业部分脱贫县统筹整合部分）的通知</t>
  </si>
  <si>
    <t>吉财农指[2022]0297号</t>
  </si>
  <si>
    <t>关于下达2022年藏粮于地藏粮于技专项中央基建投资员孙（国家级脱贫县统筹整合部分）的通知</t>
  </si>
  <si>
    <t>吉财农指[2022]0169号</t>
  </si>
  <si>
    <t>2022.9.30</t>
  </si>
  <si>
    <t>安市月亮泡渔业生态产业建设项目</t>
  </si>
  <si>
    <t>关于下达大安市月亮泡镇渔业生态产业建设项目第一、二批计划的通知</t>
  </si>
  <si>
    <t>13、51</t>
  </si>
  <si>
    <t>关于下达大安市2022年农村公路建设第三批计划的通知</t>
  </si>
  <si>
    <t>关于下达两家子镇同富村农村公路建设项目计划的通知</t>
  </si>
  <si>
    <t>关于下达月亮泡镇农产品冷链仓储建设项目计划的通知</t>
  </si>
  <si>
    <t>关于下达大安市月亮泡镇 志发村“千村示范”农村基础设施建设项目计划的通知</t>
  </si>
  <si>
    <t>关于下达大安市农村饮水安全巩固提升工程（大岗子镇 水厂项目）建设计划的通知</t>
  </si>
  <si>
    <t>关于下达大安市2022年农村饮水安全巩固提升工程建设计划的通知</t>
  </si>
  <si>
    <t xml:space="preserve">关于下达大安市烧锅镇乡富田村机井配套工程建设计划的通知 </t>
  </si>
  <si>
    <t>关于下达两家子镇同乐村基础设施建设项目计划的通知</t>
  </si>
  <si>
    <t>关于下达大安市两家子镇同权村大挠子产业项目计划的通知</t>
  </si>
  <si>
    <t>关于下达安广镇乡农产品冷链仓储建设项目计划的通知</t>
  </si>
  <si>
    <t>2022.11.16</t>
  </si>
  <si>
    <t>关于下达舍力镇民权村、庆新村排水工程建设计划的通知</t>
  </si>
  <si>
    <t>关于下达丰收镇“千村示范”农村基础设施建设项目计划的通知</t>
  </si>
  <si>
    <t>2022.11.18</t>
  </si>
  <si>
    <t>关于下达四棵树乡四棵树村狐貉养殖园区基础设施项目计划的通知</t>
  </si>
  <si>
    <t>11、57</t>
  </si>
  <si>
    <t>关于下达红岗子乡马营子村棚膜示范园区建设项目计划的通知</t>
  </si>
  <si>
    <t>2023.1.10</t>
  </si>
  <si>
    <t>2022.11.22</t>
  </si>
  <si>
    <t xml:space="preserve">关于下达红岗子乡一心村农田改造提升项目计划的通知 </t>
  </si>
  <si>
    <t>关于下达2022年中央基建投资（农业绿色发展专项-畜牧粪污资源化利用整县推进项目整合部分）预算的通知</t>
  </si>
  <si>
    <t>吉财建指[2022]0389号</t>
  </si>
  <si>
    <t>2022.11.24</t>
  </si>
  <si>
    <t>大安市两家子镇同德村、同顺村“千村示范”农村基础设施建设项目</t>
  </si>
  <si>
    <t>关于提前下达2022年度地方水库移民扶持基金的通知</t>
  </si>
  <si>
    <t>吉财农指[2021]974号</t>
  </si>
  <si>
    <t>关于下达2022年第五批成品油转移支付资金（农财公路建设部分）的通知</t>
  </si>
  <si>
    <t>吉财建指[2022]0274号</t>
  </si>
  <si>
    <t>关于提前下达2020年吉林省少数民族发展补助资金（涉农统筹整合部分）指标的通知</t>
  </si>
  <si>
    <t>吉财党政治[2021]0829号</t>
  </si>
  <si>
    <t>关于提前下达2022年乡村振兴专项资金（农村厕所改造统筹整合部分）的通知</t>
  </si>
  <si>
    <t>吉财村指 [2021]1164号</t>
  </si>
  <si>
    <t>关于提前下达2022年省级乡村振兴专项资金（试点县统筹整合部分）的通知</t>
  </si>
  <si>
    <t>吉财农指[2021]1006号</t>
  </si>
  <si>
    <t>大安市月亮泡渔业生态产业建设项目第二批</t>
  </si>
  <si>
    <t>关于下达2022年省级乡村振兴专项资金（试点县统筹整合部分)的通知</t>
  </si>
  <si>
    <t>吉财农指[2022]0160号</t>
  </si>
  <si>
    <t>2022.11.25</t>
  </si>
  <si>
    <t>关于下达大安市两家子镇万头肉牛养殖建设项目第一二批计划的通知</t>
  </si>
  <si>
    <t>6、18</t>
  </si>
  <si>
    <t>关于预下达2022年省级乡村振兴专项资金（试点县统筹整合部分）的通知</t>
  </si>
  <si>
    <t>吉财农指[2022]0365号</t>
  </si>
  <si>
    <t>关于下达2021年度地方水库移民扶持基金的通知</t>
  </si>
  <si>
    <t>吉财农指[2021]726号</t>
  </si>
  <si>
    <t>2021年第一批中央农村环境整治资金（涉农整合）</t>
  </si>
  <si>
    <t>吉财资环指〔2021〕0560号</t>
  </si>
  <si>
    <t>关于下达2021年成品油转移支付资金</t>
  </si>
  <si>
    <t>吉财建指[2021]0871号</t>
  </si>
  <si>
    <t>关于下达2021年省级旅游发展专项资金（统筹整合部分）的通知</t>
  </si>
  <si>
    <t>吉财教指[2021]0746号</t>
  </si>
  <si>
    <t>中央林业改革发展资金（中央）</t>
  </si>
  <si>
    <t>吉财资环指[2021]690号</t>
  </si>
  <si>
    <t>太山镇长春村渔猎小镇建设项目</t>
  </si>
  <si>
    <t>关于下达2021年度车购税第一批（农村公路整合部分）的通知</t>
  </si>
  <si>
    <t>吉财建指[2021]0869号</t>
  </si>
  <si>
    <t>2020年指标结余资金</t>
  </si>
  <si>
    <t>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</si>
</sst>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 numFmtId="180" formatCode="#,##0_ "/>
  </numFmts>
  <fonts count="28">
    <font>
      <sz val="11"/>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rgb="FF000000"/>
      <name val="宋体"/>
      <charset val="134"/>
      <scheme val="minor"/>
    </font>
    <font>
      <b/>
      <sz val="10"/>
      <color rgb="FF000000"/>
      <name val="宋体"/>
      <charset val="134"/>
      <scheme val="minor"/>
    </font>
    <font>
      <sz val="10"/>
      <color theme="1"/>
      <name val="文星简小标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1" borderId="0" applyNumberFormat="0" applyBorder="0" applyAlignment="0" applyProtection="0">
      <alignment vertical="center"/>
    </xf>
    <xf numFmtId="0" fontId="14" fillId="0" borderId="7" applyNumberFormat="0" applyFill="0" applyAlignment="0" applyProtection="0">
      <alignment vertical="center"/>
    </xf>
    <xf numFmtId="0" fontId="11" fillId="12" borderId="0" applyNumberFormat="0" applyBorder="0" applyAlignment="0" applyProtection="0">
      <alignment vertical="center"/>
    </xf>
    <xf numFmtId="0" fontId="20" fillId="13" borderId="8" applyNumberFormat="0" applyAlignment="0" applyProtection="0">
      <alignment vertical="center"/>
    </xf>
    <xf numFmtId="0" fontId="21" fillId="13" borderId="4" applyNumberFormat="0" applyAlignment="0" applyProtection="0">
      <alignment vertical="center"/>
    </xf>
    <xf numFmtId="0" fontId="22" fillId="14" borderId="9"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7" fillId="0" borderId="0"/>
  </cellStyleXfs>
  <cellXfs count="51">
    <xf numFmtId="0" fontId="0" fillId="0" borderId="0" xfId="0">
      <alignment vertical="center"/>
    </xf>
    <xf numFmtId="0" fontId="0" fillId="0" borderId="0" xfId="0" applyFill="1" applyAlignment="1">
      <alignment vertical="center"/>
    </xf>
    <xf numFmtId="0" fontId="0" fillId="2" borderId="0" xfId="0" applyFont="1" applyFill="1" applyAlignment="1">
      <alignment vertical="center"/>
    </xf>
    <xf numFmtId="0" fontId="0" fillId="2" borderId="0" xfId="0" applyNumberFormat="1"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vertical="center" wrapText="1"/>
    </xf>
    <xf numFmtId="177" fontId="1" fillId="2" borderId="0" xfId="0" applyNumberFormat="1" applyFont="1" applyFill="1" applyAlignment="1">
      <alignment horizontal="center" vertical="center"/>
    </xf>
    <xf numFmtId="0" fontId="1" fillId="2" borderId="0" xfId="0" applyNumberFormat="1" applyFont="1" applyFill="1" applyAlignment="1">
      <alignment horizontal="center" vertical="center" wrapText="1"/>
    </xf>
    <xf numFmtId="177" fontId="1" fillId="2" borderId="0" xfId="0" applyNumberFormat="1" applyFont="1" applyFill="1" applyAlignment="1">
      <alignment vertical="center"/>
    </xf>
    <xf numFmtId="177" fontId="1" fillId="2" borderId="0" xfId="0" applyNumberFormat="1" applyFont="1" applyFill="1" applyAlignment="1">
      <alignment horizontal="center" vertical="center" wrapText="1"/>
    </xf>
    <xf numFmtId="0" fontId="2" fillId="2" borderId="0" xfId="0" applyFont="1" applyFill="1" applyAlignment="1">
      <alignment horizontal="center" vertical="center"/>
    </xf>
    <xf numFmtId="177" fontId="0" fillId="2" borderId="0" xfId="0" applyNumberFormat="1" applyFont="1" applyFill="1" applyAlignment="1">
      <alignment horizontal="center" vertical="center"/>
    </xf>
    <xf numFmtId="176"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xf>
    <xf numFmtId="177" fontId="3" fillId="2" borderId="2" xfId="0" applyNumberFormat="1" applyFont="1" applyFill="1" applyBorder="1" applyAlignment="1">
      <alignment vertical="center"/>
    </xf>
    <xf numFmtId="178"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vertical="center"/>
    </xf>
    <xf numFmtId="177" fontId="2" fillId="2" borderId="3" xfId="0" applyNumberFormat="1" applyFont="1" applyFill="1" applyBorder="1" applyAlignment="1">
      <alignment vertical="center"/>
    </xf>
    <xf numFmtId="177" fontId="2" fillId="2" borderId="3"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178" fontId="4" fillId="2" borderId="3" xfId="0" applyNumberFormat="1" applyFont="1" applyFill="1" applyBorder="1" applyAlignment="1">
      <alignment horizontal="center" vertical="center" wrapText="1"/>
    </xf>
    <xf numFmtId="41" fontId="2" fillId="2" borderId="3" xfId="49" applyNumberFormat="1" applyFont="1" applyFill="1" applyBorder="1" applyAlignment="1">
      <alignment horizontal="center" vertical="center" wrapText="1"/>
    </xf>
    <xf numFmtId="0" fontId="2" fillId="2" borderId="3" xfId="49" applyNumberFormat="1" applyFont="1" applyFill="1" applyBorder="1" applyAlignment="1">
      <alignment horizontal="center" vertical="center" wrapText="1"/>
    </xf>
    <xf numFmtId="0" fontId="3" fillId="2" borderId="3" xfId="0" applyFont="1" applyFill="1" applyBorder="1" applyAlignment="1">
      <alignment vertical="center"/>
    </xf>
    <xf numFmtId="0" fontId="3" fillId="2" borderId="3" xfId="0" applyNumberFormat="1" applyFont="1" applyFill="1" applyBorder="1" applyAlignment="1">
      <alignment horizontal="center" vertical="center" wrapText="1"/>
    </xf>
    <xf numFmtId="178" fontId="2" fillId="2" borderId="3" xfId="0" applyNumberFormat="1" applyFont="1" applyFill="1" applyBorder="1" applyAlignment="1">
      <alignment vertical="center"/>
    </xf>
    <xf numFmtId="178" fontId="2" fillId="2" borderId="3" xfId="0" applyNumberFormat="1" applyFont="1" applyFill="1" applyBorder="1" applyAlignment="1">
      <alignment horizontal="center" vertical="center"/>
    </xf>
    <xf numFmtId="0" fontId="5" fillId="3" borderId="0" xfId="0" applyFont="1" applyFill="1" applyAlignment="1">
      <alignment vertical="center"/>
    </xf>
    <xf numFmtId="0" fontId="6" fillId="3" borderId="0" xfId="0" applyFont="1" applyFill="1" applyAlignment="1">
      <alignment vertical="center"/>
    </xf>
    <xf numFmtId="180" fontId="2" fillId="2" borderId="3" xfId="0" applyNumberFormat="1" applyFont="1" applyFill="1" applyBorder="1" applyAlignment="1">
      <alignment horizontal="center" vertical="center"/>
    </xf>
    <xf numFmtId="180" fontId="3" fillId="2" borderId="3" xfId="0" applyNumberFormat="1" applyFont="1" applyFill="1" applyBorder="1" applyAlignment="1">
      <alignment horizontal="left" vertical="center"/>
    </xf>
    <xf numFmtId="179" fontId="2" fillId="2" borderId="3" xfId="0" applyNumberFormat="1" applyFont="1" applyFill="1" applyBorder="1" applyAlignment="1">
      <alignment horizontal="center" vertical="center"/>
    </xf>
    <xf numFmtId="179" fontId="3" fillId="2" borderId="3" xfId="0" applyNumberFormat="1" applyFont="1" applyFill="1" applyBorder="1" applyAlignment="1">
      <alignment horizontal="left" vertical="center"/>
    </xf>
    <xf numFmtId="0" fontId="2" fillId="2" borderId="3" xfId="49" applyFont="1" applyFill="1" applyBorder="1" applyAlignment="1">
      <alignment horizontal="center" vertical="center" wrapText="1"/>
    </xf>
    <xf numFmtId="43" fontId="2" fillId="2" borderId="3" xfId="49" applyNumberFormat="1" applyFont="1" applyFill="1" applyBorder="1" applyAlignment="1">
      <alignment vertical="center"/>
    </xf>
    <xf numFmtId="0" fontId="2" fillId="2" borderId="3" xfId="0" applyFont="1" applyFill="1" applyBorder="1" applyAlignment="1">
      <alignment vertical="center" wrapText="1"/>
    </xf>
    <xf numFmtId="0" fontId="2" fillId="2" borderId="3" xfId="49" applyFont="1" applyFill="1" applyBorder="1" applyAlignment="1">
      <alignment horizontal="left" vertical="center" wrapText="1"/>
    </xf>
    <xf numFmtId="43" fontId="2" fillId="2" borderId="3" xfId="49" applyNumberFormat="1" applyFont="1" applyFill="1" applyBorder="1" applyAlignment="1">
      <alignment vertical="center" wrapText="1"/>
    </xf>
    <xf numFmtId="0" fontId="7" fillId="2" borderId="3" xfId="49" applyFont="1" applyFill="1" applyBorder="1" applyAlignment="1">
      <alignment horizontal="left" vertical="center" wrapText="1"/>
    </xf>
    <xf numFmtId="0" fontId="7" fillId="2" borderId="3" xfId="49" applyFont="1" applyFill="1" applyBorder="1" applyAlignment="1">
      <alignment horizontal="center" vertical="center" wrapText="1"/>
    </xf>
    <xf numFmtId="0" fontId="0" fillId="2" borderId="3" xfId="0" applyFont="1" applyFill="1" applyBorder="1" applyAlignment="1">
      <alignment vertical="center"/>
    </xf>
    <xf numFmtId="0" fontId="0" fillId="2" borderId="3" xfId="0" applyNumberFormat="1" applyFont="1" applyFill="1" applyBorder="1" applyAlignment="1">
      <alignment horizontal="center" vertical="center" wrapText="1"/>
    </xf>
    <xf numFmtId="178" fontId="0" fillId="2" borderId="3" xfId="0" applyNumberFormat="1" applyFont="1" applyFill="1" applyBorder="1" applyAlignment="1">
      <alignment vertical="center"/>
    </xf>
    <xf numFmtId="178" fontId="0" fillId="2"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40"/>
  <sheetViews>
    <sheetView tabSelected="1" workbookViewId="0">
      <selection activeCell="E3" sqref="E3"/>
    </sheetView>
  </sheetViews>
  <sheetFormatPr defaultColWidth="9" defaultRowHeight="13.5"/>
  <cols>
    <col min="1" max="1" width="23.625" style="2" customWidth="1"/>
    <col min="2" max="2" width="13.125" style="3" customWidth="1"/>
    <col min="3" max="3" width="5" style="2" customWidth="1"/>
    <col min="4" max="4" width="15.375" style="2" customWidth="1"/>
    <col min="5" max="5" width="11.25" style="2" customWidth="1"/>
    <col min="6" max="6" width="16.125" style="2" customWidth="1"/>
    <col min="7" max="7" width="17.375" style="4" customWidth="1"/>
    <col min="8" max="8" width="20.5" style="5" customWidth="1"/>
    <col min="9" max="9" width="15.875" style="2" customWidth="1"/>
    <col min="10" max="10" width="8.375" style="2" customWidth="1"/>
    <col min="11" max="11" width="7.875" style="2" customWidth="1"/>
    <col min="12" max="13" width="10.375" style="1"/>
    <col min="14" max="16" width="9.375" style="1"/>
    <col min="17" max="16384" width="9" style="1"/>
  </cols>
  <sheetData>
    <row r="1" s="1" customFormat="1" ht="22.5" spans="1:250">
      <c r="A1" s="6" t="s">
        <v>0</v>
      </c>
      <c r="B1" s="7"/>
      <c r="C1" s="6"/>
      <c r="D1" s="8"/>
      <c r="E1" s="6"/>
      <c r="F1" s="6"/>
      <c r="G1" s="6"/>
      <c r="H1" s="9"/>
      <c r="I1" s="6"/>
      <c r="J1" s="6"/>
      <c r="K1" s="6"/>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row>
    <row r="2" s="1" customFormat="1" ht="21" customHeight="1" spans="1:250">
      <c r="A2" s="2" t="s">
        <v>1</v>
      </c>
      <c r="B2" s="3"/>
      <c r="C2" s="2"/>
      <c r="D2" s="2"/>
      <c r="E2" s="10"/>
      <c r="F2" s="10"/>
      <c r="G2" s="11" t="s">
        <v>2</v>
      </c>
      <c r="H2" s="12"/>
      <c r="I2" s="12"/>
      <c r="J2" s="12"/>
      <c r="K2" s="12"/>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row>
    <row r="3" s="1" customFormat="1" ht="39" customHeight="1" spans="1:250">
      <c r="A3" s="13" t="s">
        <v>3</v>
      </c>
      <c r="B3" s="14" t="s">
        <v>4</v>
      </c>
      <c r="C3" s="15" t="s">
        <v>5</v>
      </c>
      <c r="D3" s="16" t="s">
        <v>6</v>
      </c>
      <c r="E3" s="17" t="s">
        <v>7</v>
      </c>
      <c r="F3" s="17" t="s">
        <v>8</v>
      </c>
      <c r="G3" s="18" t="s">
        <v>9</v>
      </c>
      <c r="H3" s="19" t="s">
        <v>10</v>
      </c>
      <c r="I3" s="18" t="s">
        <v>11</v>
      </c>
      <c r="J3" s="13" t="s">
        <v>12</v>
      </c>
      <c r="K3" s="13" t="s">
        <v>13</v>
      </c>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row>
    <row r="4" s="1" customFormat="1" ht="39" customHeight="1" spans="1:250">
      <c r="A4" s="20" t="s">
        <v>14</v>
      </c>
      <c r="B4" s="21" t="s">
        <v>15</v>
      </c>
      <c r="C4" s="22" t="s">
        <v>16</v>
      </c>
      <c r="D4" s="23">
        <v>90680000</v>
      </c>
      <c r="E4" s="24" t="s">
        <v>17</v>
      </c>
      <c r="F4" s="25">
        <v>15300000</v>
      </c>
      <c r="G4" s="25">
        <v>15300000</v>
      </c>
      <c r="H4" s="26" t="s">
        <v>18</v>
      </c>
      <c r="I4" s="24">
        <f>D4-G4-G5-G6-G7-G8-G9-G10-G11-G12-G13-G14</f>
        <v>0</v>
      </c>
      <c r="J4" s="36">
        <v>9</v>
      </c>
      <c r="K4" s="37">
        <v>6</v>
      </c>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row>
    <row r="5" s="1" customFormat="1" ht="39" customHeight="1" spans="1:250">
      <c r="A5" s="20"/>
      <c r="B5" s="21"/>
      <c r="C5" s="22"/>
      <c r="D5" s="23"/>
      <c r="E5" s="24" t="s">
        <v>19</v>
      </c>
      <c r="F5" s="27">
        <v>1815400</v>
      </c>
      <c r="G5" s="27">
        <v>1815400</v>
      </c>
      <c r="H5" s="26" t="s">
        <v>20</v>
      </c>
      <c r="I5" s="24"/>
      <c r="J5" s="36">
        <v>25</v>
      </c>
      <c r="K5" s="37">
        <v>10</v>
      </c>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row>
    <row r="6" s="1" customFormat="1" ht="39" customHeight="1" spans="1:250">
      <c r="A6" s="20"/>
      <c r="B6" s="21"/>
      <c r="C6" s="22"/>
      <c r="D6" s="23"/>
      <c r="E6" s="24" t="s">
        <v>21</v>
      </c>
      <c r="F6" s="25">
        <v>20000000</v>
      </c>
      <c r="G6" s="25">
        <v>20000000</v>
      </c>
      <c r="H6" s="26" t="s">
        <v>22</v>
      </c>
      <c r="I6" s="24"/>
      <c r="J6" s="36">
        <v>19</v>
      </c>
      <c r="K6" s="37">
        <v>8</v>
      </c>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row>
    <row r="7" s="1" customFormat="1" ht="39" customHeight="1" spans="1:250">
      <c r="A7" s="20"/>
      <c r="B7" s="21"/>
      <c r="C7" s="22"/>
      <c r="D7" s="23"/>
      <c r="E7" s="24" t="s">
        <v>23</v>
      </c>
      <c r="F7" s="25">
        <v>3064100</v>
      </c>
      <c r="G7" s="25">
        <v>3064100</v>
      </c>
      <c r="H7" s="26" t="s">
        <v>24</v>
      </c>
      <c r="I7" s="24"/>
      <c r="J7" s="36">
        <v>7</v>
      </c>
      <c r="K7" s="37">
        <v>3</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row>
    <row r="8" s="1" customFormat="1" ht="39" customHeight="1" spans="1:250">
      <c r="A8" s="20"/>
      <c r="B8" s="21"/>
      <c r="C8" s="22"/>
      <c r="D8" s="23"/>
      <c r="E8" s="24" t="s">
        <v>25</v>
      </c>
      <c r="F8" s="27">
        <v>693796</v>
      </c>
      <c r="G8" s="27">
        <v>693796</v>
      </c>
      <c r="H8" s="26" t="s">
        <v>26</v>
      </c>
      <c r="I8" s="24"/>
      <c r="J8" s="36">
        <v>2</v>
      </c>
      <c r="K8" s="37">
        <v>2</v>
      </c>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row>
    <row r="9" s="1" customFormat="1" ht="39" customHeight="1" spans="1:250">
      <c r="A9" s="20"/>
      <c r="B9" s="21"/>
      <c r="C9" s="22"/>
      <c r="D9" s="23"/>
      <c r="E9" s="24" t="s">
        <v>27</v>
      </c>
      <c r="F9" s="27">
        <v>1256204</v>
      </c>
      <c r="G9" s="27">
        <v>1256204</v>
      </c>
      <c r="H9" s="26" t="s">
        <v>26</v>
      </c>
      <c r="I9" s="24"/>
      <c r="J9" s="36">
        <v>21</v>
      </c>
      <c r="K9" s="37">
        <v>2</v>
      </c>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row>
    <row r="10" s="1" customFormat="1" ht="39" customHeight="1" spans="1:250">
      <c r="A10" s="20"/>
      <c r="B10" s="21"/>
      <c r="C10" s="22"/>
      <c r="D10" s="23"/>
      <c r="E10" s="24" t="s">
        <v>28</v>
      </c>
      <c r="F10" s="27">
        <v>31330000</v>
      </c>
      <c r="G10" s="27">
        <v>31330000</v>
      </c>
      <c r="H10" s="26" t="s">
        <v>29</v>
      </c>
      <c r="I10" s="24"/>
      <c r="J10" s="36">
        <v>1</v>
      </c>
      <c r="K10" s="37">
        <v>1</v>
      </c>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row>
    <row r="11" s="1" customFormat="1" ht="39" customHeight="1" spans="1:250">
      <c r="A11" s="20"/>
      <c r="B11" s="21"/>
      <c r="C11" s="22"/>
      <c r="D11" s="23"/>
      <c r="E11" s="24" t="s">
        <v>30</v>
      </c>
      <c r="F11" s="27">
        <f>24000000-F4</f>
        <v>8700000</v>
      </c>
      <c r="G11" s="27">
        <f>24000000-G4</f>
        <v>8700000</v>
      </c>
      <c r="H11" s="26" t="s">
        <v>18</v>
      </c>
      <c r="I11" s="24"/>
      <c r="J11" s="36">
        <v>13</v>
      </c>
      <c r="K11" s="37">
        <v>6</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row>
    <row r="12" s="1" customFormat="1" ht="39" customHeight="1" spans="1:250">
      <c r="A12" s="20"/>
      <c r="B12" s="21"/>
      <c r="C12" s="22"/>
      <c r="D12" s="23"/>
      <c r="E12" s="24" t="s">
        <v>31</v>
      </c>
      <c r="F12" s="27">
        <v>5900000</v>
      </c>
      <c r="G12" s="27">
        <v>5900000</v>
      </c>
      <c r="H12" s="26" t="s">
        <v>18</v>
      </c>
      <c r="I12" s="24"/>
      <c r="J12" s="36">
        <v>31</v>
      </c>
      <c r="K12" s="37">
        <v>18</v>
      </c>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row>
    <row r="13" s="1" customFormat="1" ht="39" customHeight="1" spans="1:250">
      <c r="A13" s="20"/>
      <c r="B13" s="21"/>
      <c r="C13" s="22"/>
      <c r="D13" s="23"/>
      <c r="E13" s="24" t="s">
        <v>32</v>
      </c>
      <c r="F13" s="27">
        <v>2124600</v>
      </c>
      <c r="G13" s="27">
        <v>2124600</v>
      </c>
      <c r="H13" s="26" t="s">
        <v>29</v>
      </c>
      <c r="I13" s="24"/>
      <c r="J13" s="36">
        <v>40</v>
      </c>
      <c r="K13" s="37">
        <v>16</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row>
    <row r="14" s="1" customFormat="1" ht="39" customHeight="1" spans="1:250">
      <c r="A14" s="20"/>
      <c r="B14" s="21"/>
      <c r="C14" s="22"/>
      <c r="D14" s="23"/>
      <c r="E14" s="24" t="s">
        <v>33</v>
      </c>
      <c r="F14" s="25">
        <v>495900</v>
      </c>
      <c r="G14" s="25">
        <v>495900</v>
      </c>
      <c r="H14" s="26" t="s">
        <v>24</v>
      </c>
      <c r="I14" s="24"/>
      <c r="J14" s="36">
        <v>91</v>
      </c>
      <c r="K14" s="37">
        <v>3</v>
      </c>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row>
    <row r="15" s="1" customFormat="1" ht="39" customHeight="1" spans="1:250">
      <c r="A15" s="20" t="s">
        <v>34</v>
      </c>
      <c r="B15" s="20" t="s">
        <v>35</v>
      </c>
      <c r="C15" s="22" t="s">
        <v>16</v>
      </c>
      <c r="D15" s="24">
        <v>11030000</v>
      </c>
      <c r="E15" s="24" t="s">
        <v>36</v>
      </c>
      <c r="F15" s="27">
        <v>1911000</v>
      </c>
      <c r="G15" s="27">
        <v>1911000</v>
      </c>
      <c r="H15" s="26" t="s">
        <v>37</v>
      </c>
      <c r="I15" s="24">
        <f>D15-G15-G16-G17-G18</f>
        <v>0</v>
      </c>
      <c r="J15" s="36">
        <v>32</v>
      </c>
      <c r="K15" s="37">
        <v>21</v>
      </c>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row>
    <row r="16" s="1" customFormat="1" ht="39" customHeight="1" spans="1:250">
      <c r="A16" s="20"/>
      <c r="B16" s="20"/>
      <c r="C16" s="22"/>
      <c r="D16" s="24"/>
      <c r="E16" s="24"/>
      <c r="F16" s="27">
        <v>1379000</v>
      </c>
      <c r="G16" s="27">
        <v>1379000</v>
      </c>
      <c r="H16" s="26" t="s">
        <v>37</v>
      </c>
      <c r="I16" s="24"/>
      <c r="J16" s="36">
        <v>33</v>
      </c>
      <c r="K16" s="37">
        <v>21</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row>
    <row r="17" s="1" customFormat="1" ht="39" customHeight="1" spans="1:250">
      <c r="A17" s="20"/>
      <c r="B17" s="20"/>
      <c r="C17" s="22"/>
      <c r="D17" s="24"/>
      <c r="E17" s="24"/>
      <c r="F17" s="27">
        <v>7500000</v>
      </c>
      <c r="G17" s="27">
        <v>7500000</v>
      </c>
      <c r="H17" s="26" t="s">
        <v>18</v>
      </c>
      <c r="I17" s="24"/>
      <c r="J17" s="36">
        <v>31</v>
      </c>
      <c r="K17" s="37">
        <v>18</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row>
    <row r="18" s="1" customFormat="1" ht="39" customHeight="1" spans="1:250">
      <c r="A18" s="20"/>
      <c r="B18" s="20"/>
      <c r="C18" s="22"/>
      <c r="D18" s="24"/>
      <c r="E18" s="24" t="s">
        <v>33</v>
      </c>
      <c r="F18" s="25">
        <v>240000</v>
      </c>
      <c r="G18" s="25">
        <v>240000</v>
      </c>
      <c r="H18" s="26" t="s">
        <v>24</v>
      </c>
      <c r="I18" s="24"/>
      <c r="J18" s="36">
        <v>91</v>
      </c>
      <c r="K18" s="37">
        <v>3</v>
      </c>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row>
    <row r="19" s="1" customFormat="1" ht="39" customHeight="1" spans="1:250">
      <c r="A19" s="20" t="s">
        <v>38</v>
      </c>
      <c r="B19" s="20" t="s">
        <v>39</v>
      </c>
      <c r="C19" s="22" t="s">
        <v>16</v>
      </c>
      <c r="D19" s="24">
        <v>2000000</v>
      </c>
      <c r="E19" s="24" t="s">
        <v>36</v>
      </c>
      <c r="F19" s="27">
        <v>899400</v>
      </c>
      <c r="G19" s="27">
        <v>899400</v>
      </c>
      <c r="H19" s="26" t="s">
        <v>37</v>
      </c>
      <c r="I19" s="24">
        <f>D19-G19-G20</f>
        <v>0</v>
      </c>
      <c r="J19" s="36">
        <v>33</v>
      </c>
      <c r="K19" s="37">
        <v>21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row>
    <row r="20" s="1" customFormat="1" ht="39" customHeight="1" spans="1:250">
      <c r="A20" s="20"/>
      <c r="B20" s="20"/>
      <c r="C20" s="22"/>
      <c r="D20" s="24"/>
      <c r="E20" s="24" t="s">
        <v>40</v>
      </c>
      <c r="F20" s="27">
        <v>1100600</v>
      </c>
      <c r="G20" s="27">
        <v>1100600</v>
      </c>
      <c r="H20" s="26" t="s">
        <v>37</v>
      </c>
      <c r="I20" s="24"/>
      <c r="J20" s="36">
        <v>95</v>
      </c>
      <c r="K20" s="37">
        <v>21</v>
      </c>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row>
    <row r="21" s="1" customFormat="1" ht="39" customHeight="1" spans="1:250">
      <c r="A21" s="20" t="s">
        <v>14</v>
      </c>
      <c r="B21" s="21" t="s">
        <v>15</v>
      </c>
      <c r="C21" s="22" t="s">
        <v>41</v>
      </c>
      <c r="D21" s="23">
        <v>25700000</v>
      </c>
      <c r="E21" s="24" t="s">
        <v>28</v>
      </c>
      <c r="F21" s="27">
        <f>13900000-5250000</f>
        <v>8650000</v>
      </c>
      <c r="G21" s="27">
        <f>13900000-5250000</f>
        <v>8650000</v>
      </c>
      <c r="H21" s="26" t="s">
        <v>29</v>
      </c>
      <c r="I21" s="24">
        <f>D21-G21-G22</f>
        <v>0</v>
      </c>
      <c r="J21" s="36">
        <v>1</v>
      </c>
      <c r="K21" s="37">
        <v>1</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row>
    <row r="22" s="1" customFormat="1" ht="39" customHeight="1" spans="1:250">
      <c r="A22" s="20"/>
      <c r="B22" s="21"/>
      <c r="C22" s="22"/>
      <c r="D22" s="23"/>
      <c r="E22" s="24" t="s">
        <v>31</v>
      </c>
      <c r="F22" s="27">
        <v>17050000</v>
      </c>
      <c r="G22" s="27">
        <v>17050000</v>
      </c>
      <c r="H22" s="26" t="s">
        <v>18</v>
      </c>
      <c r="I22" s="24"/>
      <c r="J22" s="36">
        <v>31</v>
      </c>
      <c r="K22" s="37">
        <v>18</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row>
    <row r="23" s="1" customFormat="1" ht="39" customHeight="1" spans="1:250">
      <c r="A23" s="20" t="s">
        <v>42</v>
      </c>
      <c r="B23" s="21" t="s">
        <v>43</v>
      </c>
      <c r="C23" s="22" t="s">
        <v>41</v>
      </c>
      <c r="D23" s="23">
        <v>5250000</v>
      </c>
      <c r="E23" s="24" t="s">
        <v>28</v>
      </c>
      <c r="F23" s="27">
        <v>5250000</v>
      </c>
      <c r="G23" s="27">
        <v>5250000</v>
      </c>
      <c r="H23" s="26" t="s">
        <v>29</v>
      </c>
      <c r="I23" s="24">
        <f>D23-G23</f>
        <v>0</v>
      </c>
      <c r="J23" s="36">
        <v>1</v>
      </c>
      <c r="K23" s="37">
        <v>1</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row>
    <row r="24" s="1" customFormat="1" ht="39" customHeight="1" spans="1:250">
      <c r="A24" s="20" t="s">
        <v>44</v>
      </c>
      <c r="B24" s="21" t="s">
        <v>45</v>
      </c>
      <c r="C24" s="22" t="s">
        <v>46</v>
      </c>
      <c r="D24" s="23">
        <v>205000</v>
      </c>
      <c r="E24" s="24" t="s">
        <v>31</v>
      </c>
      <c r="F24" s="27">
        <v>205000</v>
      </c>
      <c r="G24" s="27">
        <v>205000</v>
      </c>
      <c r="H24" s="26" t="s">
        <v>18</v>
      </c>
      <c r="I24" s="24">
        <f>D24-G24</f>
        <v>0</v>
      </c>
      <c r="J24" s="36">
        <v>31</v>
      </c>
      <c r="K24" s="37">
        <v>18</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row>
    <row r="25" s="1" customFormat="1" ht="39" customHeight="1" spans="1:250">
      <c r="A25" s="20" t="s">
        <v>47</v>
      </c>
      <c r="B25" s="21" t="s">
        <v>48</v>
      </c>
      <c r="C25" s="22" t="s">
        <v>49</v>
      </c>
      <c r="D25" s="23">
        <v>15000000</v>
      </c>
      <c r="E25" s="20" t="s">
        <v>30</v>
      </c>
      <c r="F25" s="25">
        <v>8250000</v>
      </c>
      <c r="G25" s="25">
        <v>8250000</v>
      </c>
      <c r="H25" s="26" t="s">
        <v>18</v>
      </c>
      <c r="I25" s="20">
        <f>D25-G25-G26</f>
        <v>0</v>
      </c>
      <c r="J25" s="38">
        <v>13</v>
      </c>
      <c r="K25" s="39">
        <v>6</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row>
    <row r="26" s="1" customFormat="1" ht="39" customHeight="1" spans="1:250">
      <c r="A26" s="20"/>
      <c r="B26" s="21"/>
      <c r="C26" s="22"/>
      <c r="D26" s="23"/>
      <c r="E26" s="24" t="s">
        <v>32</v>
      </c>
      <c r="F26" s="27">
        <v>6750000</v>
      </c>
      <c r="G26" s="27">
        <v>6750000</v>
      </c>
      <c r="H26" s="26" t="s">
        <v>29</v>
      </c>
      <c r="I26" s="24"/>
      <c r="J26" s="36">
        <v>40</v>
      </c>
      <c r="K26" s="37">
        <v>16</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row>
    <row r="27" s="1" customFormat="1" ht="39" customHeight="1" spans="1:250">
      <c r="A27" s="28" t="s">
        <v>50</v>
      </c>
      <c r="B27" s="29" t="s">
        <v>51</v>
      </c>
      <c r="C27" s="30" t="s">
        <v>41</v>
      </c>
      <c r="D27" s="23">
        <v>23610913</v>
      </c>
      <c r="E27" s="20" t="s">
        <v>52</v>
      </c>
      <c r="F27" s="27">
        <v>1560000</v>
      </c>
      <c r="G27" s="27">
        <v>1560000</v>
      </c>
      <c r="H27" s="26" t="s">
        <v>53</v>
      </c>
      <c r="I27" s="20">
        <f>D27-G27-G28-G29-G30-G31-G32-G33</f>
        <v>0</v>
      </c>
      <c r="J27" s="38">
        <v>5</v>
      </c>
      <c r="K27" s="39">
        <v>5</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row>
    <row r="28" s="1" customFormat="1" ht="39" customHeight="1" spans="1:250">
      <c r="A28" s="20"/>
      <c r="B28" s="31"/>
      <c r="C28" s="30"/>
      <c r="D28" s="23"/>
      <c r="E28" s="20" t="s">
        <v>54</v>
      </c>
      <c r="F28" s="27">
        <v>483000</v>
      </c>
      <c r="G28" s="27">
        <v>483000</v>
      </c>
      <c r="H28" s="26" t="s">
        <v>55</v>
      </c>
      <c r="I28" s="20"/>
      <c r="J28" s="38">
        <v>8</v>
      </c>
      <c r="K28" s="39">
        <v>4</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row>
    <row r="29" s="1" customFormat="1" ht="39" customHeight="1" spans="1:250">
      <c r="A29" s="20"/>
      <c r="B29" s="31"/>
      <c r="C29" s="30"/>
      <c r="D29" s="23"/>
      <c r="E29" s="20" t="s">
        <v>30</v>
      </c>
      <c r="F29" s="25">
        <f>34700000-F11-F25</f>
        <v>17750000</v>
      </c>
      <c r="G29" s="25">
        <f>34700000-G11-G25</f>
        <v>17750000</v>
      </c>
      <c r="H29" s="26" t="s">
        <v>18</v>
      </c>
      <c r="I29" s="20"/>
      <c r="J29" s="38">
        <v>13</v>
      </c>
      <c r="K29" s="39">
        <v>6</v>
      </c>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row>
    <row r="30" s="1" customFormat="1" ht="39" customHeight="1" spans="1:250">
      <c r="A30" s="20"/>
      <c r="B30" s="31"/>
      <c r="C30" s="30"/>
      <c r="D30" s="23"/>
      <c r="E30" s="20" t="s">
        <v>56</v>
      </c>
      <c r="F30" s="25">
        <v>776139</v>
      </c>
      <c r="G30" s="25">
        <v>776139</v>
      </c>
      <c r="H30" s="26" t="s">
        <v>57</v>
      </c>
      <c r="I30" s="20"/>
      <c r="J30" s="38">
        <v>16</v>
      </c>
      <c r="K30" s="39">
        <v>9</v>
      </c>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row>
    <row r="31" s="1" customFormat="1" ht="39" customHeight="1" spans="1:250">
      <c r="A31" s="20"/>
      <c r="B31" s="31"/>
      <c r="C31" s="30"/>
      <c r="D31" s="23"/>
      <c r="E31" s="24" t="s">
        <v>27</v>
      </c>
      <c r="F31" s="27">
        <v>75906</v>
      </c>
      <c r="G31" s="27">
        <v>75906</v>
      </c>
      <c r="H31" s="26" t="s">
        <v>26</v>
      </c>
      <c r="I31" s="24"/>
      <c r="J31" s="36">
        <v>21</v>
      </c>
      <c r="K31" s="37">
        <v>2</v>
      </c>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row>
    <row r="32" s="1" customFormat="1" ht="39" customHeight="1" spans="1:250">
      <c r="A32" s="20"/>
      <c r="B32" s="31"/>
      <c r="C32" s="30"/>
      <c r="D32" s="23"/>
      <c r="E32" s="24" t="s">
        <v>58</v>
      </c>
      <c r="F32" s="27">
        <v>1790700</v>
      </c>
      <c r="G32" s="27">
        <v>1790700</v>
      </c>
      <c r="H32" s="26" t="s">
        <v>59</v>
      </c>
      <c r="I32" s="24"/>
      <c r="J32" s="36">
        <v>15</v>
      </c>
      <c r="K32" s="37">
        <v>7</v>
      </c>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row>
    <row r="33" s="1" customFormat="1" ht="39" customHeight="1" spans="1:250">
      <c r="A33" s="20"/>
      <c r="B33" s="31"/>
      <c r="C33" s="30"/>
      <c r="D33" s="23"/>
      <c r="E33" s="24" t="s">
        <v>58</v>
      </c>
      <c r="F33" s="27">
        <v>1175168</v>
      </c>
      <c r="G33" s="27">
        <v>1175168</v>
      </c>
      <c r="H33" s="26" t="s">
        <v>60</v>
      </c>
      <c r="I33" s="24"/>
      <c r="J33" s="36">
        <v>27</v>
      </c>
      <c r="K33" s="37">
        <v>12</v>
      </c>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row>
    <row r="34" s="1" customFormat="1" ht="39" customHeight="1" spans="1:250">
      <c r="A34" s="20" t="s">
        <v>61</v>
      </c>
      <c r="B34" s="21" t="s">
        <v>62</v>
      </c>
      <c r="C34" s="22" t="s">
        <v>16</v>
      </c>
      <c r="D34" s="23">
        <v>48290000</v>
      </c>
      <c r="E34" s="24" t="s">
        <v>31</v>
      </c>
      <c r="F34" s="27">
        <f>35000000-F12-F22-F24-7500000</f>
        <v>4345000</v>
      </c>
      <c r="G34" s="27">
        <f>35000000-G12-G22-G24-7500000</f>
        <v>4345000</v>
      </c>
      <c r="H34" s="26" t="s">
        <v>18</v>
      </c>
      <c r="I34" s="24">
        <f>D34-G34-G35-G36-G37-G38-G39-G40-G41-G42-G43-G44-G45-G46-G47</f>
        <v>1210958</v>
      </c>
      <c r="J34" s="36">
        <v>31</v>
      </c>
      <c r="K34" s="37">
        <v>18</v>
      </c>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row>
    <row r="35" s="1" customFormat="1" ht="39" customHeight="1" spans="1:250">
      <c r="A35" s="20"/>
      <c r="B35" s="21"/>
      <c r="C35" s="22"/>
      <c r="D35" s="23"/>
      <c r="E35" s="24" t="s">
        <v>63</v>
      </c>
      <c r="F35" s="32">
        <v>20000000</v>
      </c>
      <c r="G35" s="32">
        <v>20000000</v>
      </c>
      <c r="H35" s="26" t="s">
        <v>64</v>
      </c>
      <c r="I35" s="24"/>
      <c r="J35" s="36">
        <v>39</v>
      </c>
      <c r="K35" s="37" t="s">
        <v>65</v>
      </c>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row>
    <row r="36" s="1" customFormat="1" ht="39" customHeight="1" spans="1:250">
      <c r="A36" s="20"/>
      <c r="B36" s="21"/>
      <c r="C36" s="22"/>
      <c r="D36" s="23"/>
      <c r="E36" s="24" t="s">
        <v>66</v>
      </c>
      <c r="F36" s="32">
        <v>7200000</v>
      </c>
      <c r="G36" s="32">
        <v>7200000</v>
      </c>
      <c r="H36" s="26" t="s">
        <v>67</v>
      </c>
      <c r="I36" s="24"/>
      <c r="J36" s="36">
        <v>42</v>
      </c>
      <c r="K36" s="37">
        <v>23</v>
      </c>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row>
    <row r="37" s="1" customFormat="1" ht="39" customHeight="1" spans="1:250">
      <c r="A37" s="20"/>
      <c r="B37" s="21"/>
      <c r="C37" s="22"/>
      <c r="D37" s="23"/>
      <c r="E37" s="24" t="s">
        <v>66</v>
      </c>
      <c r="F37" s="32">
        <v>2080000</v>
      </c>
      <c r="G37" s="32">
        <v>2080000</v>
      </c>
      <c r="H37" s="26" t="s">
        <v>68</v>
      </c>
      <c r="I37" s="24"/>
      <c r="J37" s="36">
        <v>45</v>
      </c>
      <c r="K37" s="37">
        <v>20</v>
      </c>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row>
    <row r="38" s="1" customFormat="1" ht="39" customHeight="1" spans="1:250">
      <c r="A38" s="20"/>
      <c r="B38" s="21"/>
      <c r="C38" s="22"/>
      <c r="D38" s="23"/>
      <c r="E38" s="24" t="s">
        <v>69</v>
      </c>
      <c r="F38" s="32">
        <v>1350000</v>
      </c>
      <c r="G38" s="32">
        <v>1350000</v>
      </c>
      <c r="H38" s="26" t="s">
        <v>70</v>
      </c>
      <c r="I38" s="24"/>
      <c r="J38" s="36">
        <v>47</v>
      </c>
      <c r="K38" s="37">
        <v>25</v>
      </c>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row>
    <row r="39" s="1" customFormat="1" ht="39" customHeight="1" spans="1:250">
      <c r="A39" s="20"/>
      <c r="B39" s="21"/>
      <c r="C39" s="22"/>
      <c r="D39" s="23"/>
      <c r="E39" s="24" t="s">
        <v>69</v>
      </c>
      <c r="F39" s="32">
        <v>999870</v>
      </c>
      <c r="G39" s="32">
        <v>999870</v>
      </c>
      <c r="H39" s="26" t="s">
        <v>71</v>
      </c>
      <c r="I39" s="24"/>
      <c r="J39" s="36">
        <v>50</v>
      </c>
      <c r="K39" s="37">
        <v>35</v>
      </c>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row>
    <row r="40" s="1" customFormat="1" ht="39" customHeight="1" spans="1:250">
      <c r="A40" s="20"/>
      <c r="B40" s="21"/>
      <c r="C40" s="22"/>
      <c r="D40" s="23"/>
      <c r="E40" s="24" t="s">
        <v>69</v>
      </c>
      <c r="F40" s="32">
        <v>498639</v>
      </c>
      <c r="G40" s="32">
        <v>498639</v>
      </c>
      <c r="H40" s="26" t="s">
        <v>72</v>
      </c>
      <c r="I40" s="24"/>
      <c r="J40" s="36">
        <v>51</v>
      </c>
      <c r="K40" s="37">
        <v>36</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row>
    <row r="41" s="1" customFormat="1" ht="39" customHeight="1" spans="1:250">
      <c r="A41" s="20"/>
      <c r="B41" s="21"/>
      <c r="C41" s="22"/>
      <c r="D41" s="23"/>
      <c r="E41" s="24" t="s">
        <v>69</v>
      </c>
      <c r="F41" s="32">
        <v>855440</v>
      </c>
      <c r="G41" s="32">
        <v>855440</v>
      </c>
      <c r="H41" s="26" t="s">
        <v>73</v>
      </c>
      <c r="I41" s="24"/>
      <c r="J41" s="36">
        <v>48</v>
      </c>
      <c r="K41" s="37">
        <v>29</v>
      </c>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row>
    <row r="42" s="1" customFormat="1" ht="39" customHeight="1" spans="1:250">
      <c r="A42" s="20"/>
      <c r="B42" s="21"/>
      <c r="C42" s="22"/>
      <c r="D42" s="23"/>
      <c r="E42" s="24" t="s">
        <v>69</v>
      </c>
      <c r="F42" s="32">
        <v>1279852</v>
      </c>
      <c r="G42" s="32">
        <v>1279852</v>
      </c>
      <c r="H42" s="26" t="s">
        <v>74</v>
      </c>
      <c r="I42" s="24"/>
      <c r="J42" s="36">
        <v>49</v>
      </c>
      <c r="K42" s="37">
        <v>30</v>
      </c>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row>
    <row r="43" s="1" customFormat="1" ht="39" customHeight="1" spans="1:250">
      <c r="A43" s="20"/>
      <c r="B43" s="21"/>
      <c r="C43" s="22"/>
      <c r="D43" s="23"/>
      <c r="E43" s="24" t="s">
        <v>75</v>
      </c>
      <c r="F43" s="32">
        <f>2497000-F83-F84</f>
        <v>937000</v>
      </c>
      <c r="G43" s="32">
        <f>2497000-G83-G84</f>
        <v>937000</v>
      </c>
      <c r="H43" s="26" t="s">
        <v>76</v>
      </c>
      <c r="I43" s="24"/>
      <c r="J43" s="36">
        <v>63</v>
      </c>
      <c r="K43" s="37">
        <v>50</v>
      </c>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row>
    <row r="44" s="1" customFormat="1" ht="39" customHeight="1" spans="1:250">
      <c r="A44" s="20"/>
      <c r="B44" s="21"/>
      <c r="C44" s="22"/>
      <c r="D44" s="23"/>
      <c r="E44" s="24" t="s">
        <v>77</v>
      </c>
      <c r="F44" s="32">
        <v>2000000</v>
      </c>
      <c r="G44" s="32">
        <v>1968112</v>
      </c>
      <c r="H44" s="26" t="s">
        <v>78</v>
      </c>
      <c r="I44" s="24"/>
      <c r="J44" s="36">
        <v>76</v>
      </c>
      <c r="K44" s="37">
        <v>42</v>
      </c>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row>
    <row r="45" s="1" customFormat="1" ht="39" customHeight="1" spans="1:250">
      <c r="A45" s="20"/>
      <c r="B45" s="21"/>
      <c r="C45" s="22"/>
      <c r="D45" s="23"/>
      <c r="E45" s="24" t="s">
        <v>77</v>
      </c>
      <c r="F45" s="32">
        <v>5909600</v>
      </c>
      <c r="G45" s="32">
        <v>4610288</v>
      </c>
      <c r="H45" s="26" t="s">
        <v>79</v>
      </c>
      <c r="I45" s="24"/>
      <c r="J45" s="36">
        <v>78</v>
      </c>
      <c r="K45" s="37">
        <v>52</v>
      </c>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row>
    <row r="46" s="1" customFormat="1" ht="39" customHeight="1" spans="1:250">
      <c r="A46" s="20"/>
      <c r="B46" s="21"/>
      <c r="C46" s="22"/>
      <c r="D46" s="23"/>
      <c r="E46" s="24" t="s">
        <v>80</v>
      </c>
      <c r="F46" s="32"/>
      <c r="G46" s="32">
        <v>810541</v>
      </c>
      <c r="H46" s="26" t="s">
        <v>79</v>
      </c>
      <c r="I46" s="24"/>
      <c r="J46" s="36">
        <v>78</v>
      </c>
      <c r="K46" s="37">
        <v>52</v>
      </c>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row>
    <row r="47" s="1" customFormat="1" ht="39" customHeight="1" spans="1:250">
      <c r="A47" s="20"/>
      <c r="B47" s="21"/>
      <c r="C47" s="22"/>
      <c r="D47" s="23"/>
      <c r="E47" s="24" t="s">
        <v>81</v>
      </c>
      <c r="F47" s="32">
        <v>144560</v>
      </c>
      <c r="G47" s="32">
        <v>144300</v>
      </c>
      <c r="H47" s="26" t="s">
        <v>73</v>
      </c>
      <c r="I47" s="24"/>
      <c r="J47" s="36">
        <v>116</v>
      </c>
      <c r="K47" s="37">
        <v>29</v>
      </c>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row>
    <row r="48" s="1" customFormat="1" ht="39" customHeight="1" spans="1:250">
      <c r="A48" s="20" t="s">
        <v>82</v>
      </c>
      <c r="B48" s="21" t="s">
        <v>83</v>
      </c>
      <c r="C48" s="22" t="s">
        <v>16</v>
      </c>
      <c r="D48" s="23">
        <v>6820000</v>
      </c>
      <c r="E48" s="24" t="s">
        <v>40</v>
      </c>
      <c r="F48" s="27">
        <v>406000</v>
      </c>
      <c r="G48" s="27">
        <f>5696000-3290000-2000000</f>
        <v>406000</v>
      </c>
      <c r="H48" s="26" t="s">
        <v>37</v>
      </c>
      <c r="I48" s="24">
        <f>D48-G48-G49-G50</f>
        <v>4313302</v>
      </c>
      <c r="J48" s="36">
        <v>95</v>
      </c>
      <c r="K48" s="37">
        <v>21</v>
      </c>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row>
    <row r="49" s="1" customFormat="1" ht="39" customHeight="1" spans="1:250">
      <c r="A49" s="20"/>
      <c r="B49" s="21"/>
      <c r="C49" s="22"/>
      <c r="D49" s="23"/>
      <c r="E49" s="24"/>
      <c r="F49" s="27">
        <v>220148</v>
      </c>
      <c r="G49" s="33">
        <v>220144</v>
      </c>
      <c r="H49" s="26" t="s">
        <v>74</v>
      </c>
      <c r="I49" s="24"/>
      <c r="J49" s="36">
        <v>117</v>
      </c>
      <c r="K49" s="37">
        <v>30</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row>
    <row r="50" s="1" customFormat="1" ht="39" customHeight="1" spans="1:250">
      <c r="A50" s="20"/>
      <c r="B50" s="21"/>
      <c r="C50" s="22"/>
      <c r="D50" s="23"/>
      <c r="E50" s="24" t="s">
        <v>81</v>
      </c>
      <c r="F50" s="27">
        <v>1888000</v>
      </c>
      <c r="G50" s="33">
        <v>1880554</v>
      </c>
      <c r="H50" s="26" t="s">
        <v>84</v>
      </c>
      <c r="I50" s="24"/>
      <c r="J50" s="36">
        <v>97</v>
      </c>
      <c r="K50" s="37">
        <v>24</v>
      </c>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row>
    <row r="51" s="1" customFormat="1" ht="39" customHeight="1" spans="1:250">
      <c r="A51" s="20" t="s">
        <v>85</v>
      </c>
      <c r="B51" s="21" t="s">
        <v>86</v>
      </c>
      <c r="C51" s="22" t="s">
        <v>16</v>
      </c>
      <c r="D51" s="23">
        <v>20300000</v>
      </c>
      <c r="E51" s="24" t="s">
        <v>87</v>
      </c>
      <c r="F51" s="32">
        <v>168966</v>
      </c>
      <c r="G51" s="32">
        <v>168966</v>
      </c>
      <c r="H51" s="26" t="s">
        <v>88</v>
      </c>
      <c r="I51" s="24">
        <f>D51-G51-G52-G53-G54-G55-G56-G57-G58-G59-G60-G61-G62-G63-G64-G65-G66-G67-G68-G69-G70-G71-G72-G73-G74</f>
        <v>963330.2</v>
      </c>
      <c r="J51" s="36">
        <v>28</v>
      </c>
      <c r="K51" s="37">
        <v>14</v>
      </c>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row>
    <row r="52" s="1" customFormat="1" ht="39" customHeight="1" spans="1:250">
      <c r="A52" s="20"/>
      <c r="B52" s="21"/>
      <c r="C52" s="22"/>
      <c r="D52" s="23"/>
      <c r="E52" s="24" t="s">
        <v>87</v>
      </c>
      <c r="F52" s="32">
        <v>300000</v>
      </c>
      <c r="G52" s="32">
        <v>300000</v>
      </c>
      <c r="H52" s="26" t="s">
        <v>88</v>
      </c>
      <c r="I52" s="24"/>
      <c r="J52" s="36">
        <v>29</v>
      </c>
      <c r="K52" s="37">
        <v>14</v>
      </c>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row>
    <row r="53" s="1" customFormat="1" ht="39" customHeight="1" spans="1:250">
      <c r="A53" s="20"/>
      <c r="B53" s="21"/>
      <c r="C53" s="22"/>
      <c r="D53" s="23"/>
      <c r="E53" s="24" t="s">
        <v>87</v>
      </c>
      <c r="F53" s="32">
        <v>1285000</v>
      </c>
      <c r="G53" s="32">
        <v>1285000</v>
      </c>
      <c r="H53" s="26" t="s">
        <v>89</v>
      </c>
      <c r="I53" s="24"/>
      <c r="J53" s="36">
        <v>30</v>
      </c>
      <c r="K53" s="37">
        <v>15</v>
      </c>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row>
    <row r="54" s="1" customFormat="1" ht="39" customHeight="1" spans="1:250">
      <c r="A54" s="20"/>
      <c r="B54" s="21"/>
      <c r="C54" s="22"/>
      <c r="D54" s="23"/>
      <c r="E54" s="24" t="s">
        <v>90</v>
      </c>
      <c r="F54" s="32">
        <v>956942</v>
      </c>
      <c r="G54" s="32">
        <v>956942</v>
      </c>
      <c r="H54" s="26" t="s">
        <v>59</v>
      </c>
      <c r="I54" s="24"/>
      <c r="J54" s="36">
        <v>35</v>
      </c>
      <c r="K54" s="37">
        <v>7</v>
      </c>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row>
    <row r="55" s="1" customFormat="1" ht="39" customHeight="1" spans="1:250">
      <c r="A55" s="20"/>
      <c r="B55" s="21"/>
      <c r="C55" s="22"/>
      <c r="D55" s="23"/>
      <c r="E55" s="24" t="s">
        <v>90</v>
      </c>
      <c r="F55" s="32">
        <v>951300</v>
      </c>
      <c r="G55" s="32">
        <v>951300</v>
      </c>
      <c r="H55" s="26" t="s">
        <v>84</v>
      </c>
      <c r="I55" s="24"/>
      <c r="J55" s="36">
        <v>36</v>
      </c>
      <c r="K55" s="37">
        <v>24</v>
      </c>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row>
    <row r="56" s="1" customFormat="1" ht="39" customHeight="1" spans="1:250">
      <c r="A56" s="20"/>
      <c r="B56" s="21"/>
      <c r="C56" s="22"/>
      <c r="D56" s="23"/>
      <c r="E56" s="24" t="s">
        <v>90</v>
      </c>
      <c r="F56" s="32">
        <v>600000</v>
      </c>
      <c r="G56" s="32">
        <v>600000</v>
      </c>
      <c r="H56" s="26" t="s">
        <v>91</v>
      </c>
      <c r="I56" s="24"/>
      <c r="J56" s="36">
        <v>37</v>
      </c>
      <c r="K56" s="37">
        <v>12</v>
      </c>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row>
    <row r="57" s="1" customFormat="1" ht="39" customHeight="1" spans="1:250">
      <c r="A57" s="20"/>
      <c r="B57" s="21"/>
      <c r="C57" s="22"/>
      <c r="D57" s="23"/>
      <c r="E57" s="24" t="s">
        <v>90</v>
      </c>
      <c r="F57" s="32">
        <v>1000000</v>
      </c>
      <c r="G57" s="32">
        <v>1000000</v>
      </c>
      <c r="H57" s="26" t="s">
        <v>92</v>
      </c>
      <c r="I57" s="24"/>
      <c r="J57" s="36">
        <v>38</v>
      </c>
      <c r="K57" s="37">
        <v>19</v>
      </c>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row>
    <row r="58" s="1" customFormat="1" ht="39" customHeight="1" spans="1:250">
      <c r="A58" s="20"/>
      <c r="B58" s="21"/>
      <c r="C58" s="22"/>
      <c r="D58" s="23"/>
      <c r="E58" s="24" t="s">
        <v>32</v>
      </c>
      <c r="F58" s="32">
        <v>38078</v>
      </c>
      <c r="G58" s="32">
        <v>38078</v>
      </c>
      <c r="H58" s="26" t="s">
        <v>93</v>
      </c>
      <c r="I58" s="24"/>
      <c r="J58" s="36">
        <v>41</v>
      </c>
      <c r="K58" s="37">
        <v>14</v>
      </c>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row>
    <row r="59" s="1" customFormat="1" ht="39" customHeight="1" spans="1:250">
      <c r="A59" s="20"/>
      <c r="B59" s="21"/>
      <c r="C59" s="22"/>
      <c r="D59" s="23"/>
      <c r="E59" s="24" t="s">
        <v>69</v>
      </c>
      <c r="F59" s="27">
        <v>396270</v>
      </c>
      <c r="G59" s="27">
        <v>396270</v>
      </c>
      <c r="H59" s="26" t="s">
        <v>94</v>
      </c>
      <c r="I59" s="24"/>
      <c r="J59" s="36">
        <v>46</v>
      </c>
      <c r="K59" s="37">
        <v>15</v>
      </c>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row>
    <row r="60" s="1" customFormat="1" ht="39" customHeight="1" spans="1:250">
      <c r="A60" s="20"/>
      <c r="B60" s="21"/>
      <c r="C60" s="22"/>
      <c r="D60" s="23"/>
      <c r="E60" s="24" t="s">
        <v>95</v>
      </c>
      <c r="F60" s="27">
        <v>4931152.6</v>
      </c>
      <c r="G60" s="27">
        <v>4931152.6</v>
      </c>
      <c r="H60" s="26" t="s">
        <v>96</v>
      </c>
      <c r="I60" s="24"/>
      <c r="J60" s="36">
        <v>52</v>
      </c>
      <c r="K60" s="37">
        <v>31</v>
      </c>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row>
    <row r="61" s="1" customFormat="1" ht="39" customHeight="1" spans="1:250">
      <c r="A61" s="20"/>
      <c r="B61" s="21"/>
      <c r="C61" s="22"/>
      <c r="D61" s="23"/>
      <c r="E61" s="24" t="s">
        <v>95</v>
      </c>
      <c r="F61" s="27">
        <f>471799</f>
        <v>471799</v>
      </c>
      <c r="G61" s="27">
        <f>471799</f>
        <v>471799</v>
      </c>
      <c r="H61" s="26" t="s">
        <v>97</v>
      </c>
      <c r="I61" s="24"/>
      <c r="J61" s="36">
        <v>53</v>
      </c>
      <c r="K61" s="37">
        <v>33</v>
      </c>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row>
    <row r="62" s="1" customFormat="1" ht="39" customHeight="1" spans="1:250">
      <c r="A62" s="20"/>
      <c r="B62" s="21"/>
      <c r="C62" s="22"/>
      <c r="D62" s="23"/>
      <c r="E62" s="24" t="s">
        <v>95</v>
      </c>
      <c r="F62" s="27">
        <v>140000</v>
      </c>
      <c r="G62" s="27">
        <v>140000</v>
      </c>
      <c r="H62" s="26" t="s">
        <v>98</v>
      </c>
      <c r="I62" s="24"/>
      <c r="J62" s="36">
        <v>53</v>
      </c>
      <c r="K62" s="37">
        <v>40</v>
      </c>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row>
    <row r="63" s="1" customFormat="1" ht="39" customHeight="1" spans="1:250">
      <c r="A63" s="20"/>
      <c r="B63" s="21"/>
      <c r="C63" s="22"/>
      <c r="D63" s="23"/>
      <c r="E63" s="24" t="s">
        <v>99</v>
      </c>
      <c r="F63" s="27">
        <v>229230</v>
      </c>
      <c r="G63" s="27">
        <v>229230</v>
      </c>
      <c r="H63" s="26" t="s">
        <v>100</v>
      </c>
      <c r="I63" s="24"/>
      <c r="J63" s="36">
        <v>54</v>
      </c>
      <c r="K63" s="37">
        <v>40</v>
      </c>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row>
    <row r="64" s="1" customFormat="1" ht="39" customHeight="1" spans="1:250">
      <c r="A64" s="20"/>
      <c r="B64" s="21"/>
      <c r="C64" s="22"/>
      <c r="D64" s="23"/>
      <c r="E64" s="24" t="s">
        <v>99</v>
      </c>
      <c r="F64" s="27">
        <v>133100</v>
      </c>
      <c r="G64" s="27">
        <v>133100</v>
      </c>
      <c r="H64" s="26" t="s">
        <v>101</v>
      </c>
      <c r="I64" s="24"/>
      <c r="J64" s="36">
        <v>55</v>
      </c>
      <c r="K64" s="37">
        <v>40</v>
      </c>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c r="EZ64" s="35"/>
      <c r="FA64" s="35"/>
      <c r="FB64" s="35"/>
      <c r="FC64" s="35"/>
      <c r="FD64" s="35"/>
      <c r="FE64" s="35"/>
      <c r="FF64" s="35"/>
      <c r="FG64" s="35"/>
      <c r="FH64" s="35"/>
      <c r="FI64" s="35"/>
      <c r="FJ64" s="35"/>
      <c r="FK64" s="35"/>
      <c r="FL64" s="35"/>
      <c r="FM64" s="35"/>
      <c r="FN64" s="35"/>
      <c r="FO64" s="35"/>
      <c r="FP64" s="35"/>
      <c r="FQ64" s="35"/>
      <c r="FR64" s="35"/>
      <c r="FS64" s="35"/>
      <c r="FT64" s="35"/>
      <c r="FU64" s="35"/>
      <c r="FV64" s="35"/>
      <c r="FW64" s="35"/>
      <c r="FX64" s="35"/>
      <c r="FY64" s="35"/>
      <c r="FZ64" s="35"/>
      <c r="GA64" s="35"/>
      <c r="GB64" s="35"/>
      <c r="GC64" s="35"/>
      <c r="GD64" s="35"/>
      <c r="GE64" s="35"/>
      <c r="GF64" s="35"/>
      <c r="GG64" s="35"/>
      <c r="GH64" s="35"/>
      <c r="GI64" s="35"/>
      <c r="GJ64" s="35"/>
      <c r="GK64" s="35"/>
      <c r="GL64" s="35"/>
      <c r="GM64" s="35"/>
      <c r="GN64" s="35"/>
      <c r="GO64" s="35"/>
      <c r="GP64" s="35"/>
      <c r="GQ64" s="35"/>
      <c r="GR64" s="35"/>
      <c r="GS64" s="35"/>
      <c r="GT64" s="35"/>
      <c r="GU64" s="35"/>
      <c r="GV64" s="35"/>
      <c r="GW64" s="35"/>
      <c r="GX64" s="35"/>
      <c r="GY64" s="35"/>
      <c r="GZ64" s="35"/>
      <c r="HA64" s="35"/>
      <c r="HB64" s="35"/>
      <c r="HC64" s="35"/>
      <c r="HD64" s="35"/>
      <c r="HE64" s="35"/>
      <c r="HF64" s="35"/>
      <c r="HG64" s="35"/>
      <c r="HH64" s="35"/>
      <c r="HI64" s="35"/>
      <c r="HJ64" s="35"/>
      <c r="HK64" s="35"/>
      <c r="HL64" s="35"/>
      <c r="HM64" s="35"/>
      <c r="HN64" s="35"/>
      <c r="HO64" s="35"/>
      <c r="HP64" s="35"/>
      <c r="HQ64" s="35"/>
      <c r="HR64" s="35"/>
      <c r="HS64" s="35"/>
      <c r="HT64" s="35"/>
      <c r="HU64" s="35"/>
      <c r="HV64" s="35"/>
      <c r="HW64" s="35"/>
      <c r="HX64" s="35"/>
      <c r="HY64" s="35"/>
      <c r="HZ64" s="35"/>
      <c r="IA64" s="35"/>
      <c r="IB64" s="35"/>
      <c r="IC64" s="35"/>
      <c r="ID64" s="35"/>
      <c r="IE64" s="35"/>
      <c r="IF64" s="35"/>
      <c r="IG64" s="35"/>
      <c r="IH64" s="35"/>
      <c r="II64" s="35"/>
      <c r="IJ64" s="35"/>
      <c r="IK64" s="35"/>
      <c r="IL64" s="35"/>
      <c r="IM64" s="35"/>
      <c r="IN64" s="35"/>
      <c r="IO64" s="35"/>
      <c r="IP64" s="35"/>
    </row>
    <row r="65" s="1" customFormat="1" ht="39" customHeight="1" spans="1:250">
      <c r="A65" s="20"/>
      <c r="B65" s="21"/>
      <c r="C65" s="22"/>
      <c r="D65" s="23"/>
      <c r="E65" s="24" t="s">
        <v>102</v>
      </c>
      <c r="F65" s="27">
        <v>63730</v>
      </c>
      <c r="G65" s="27">
        <v>63730</v>
      </c>
      <c r="H65" s="26" t="s">
        <v>103</v>
      </c>
      <c r="I65" s="24"/>
      <c r="J65" s="36">
        <v>56</v>
      </c>
      <c r="K65" s="37">
        <v>40</v>
      </c>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row>
    <row r="66" s="1" customFormat="1" ht="39" customHeight="1" spans="1:250">
      <c r="A66" s="20"/>
      <c r="B66" s="21"/>
      <c r="C66" s="22"/>
      <c r="D66" s="23"/>
      <c r="E66" s="24" t="s">
        <v>102</v>
      </c>
      <c r="F66" s="27">
        <v>116380</v>
      </c>
      <c r="G66" s="27">
        <v>116380</v>
      </c>
      <c r="H66" s="26" t="s">
        <v>104</v>
      </c>
      <c r="I66" s="24"/>
      <c r="J66" s="36">
        <v>57</v>
      </c>
      <c r="K66" s="37">
        <v>40</v>
      </c>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5"/>
      <c r="FN66" s="35"/>
      <c r="FO66" s="35"/>
      <c r="FP66" s="35"/>
      <c r="FQ66" s="35"/>
      <c r="FR66" s="35"/>
      <c r="FS66" s="35"/>
      <c r="FT66" s="35"/>
      <c r="FU66" s="35"/>
      <c r="FV66" s="35"/>
      <c r="FW66" s="35"/>
      <c r="FX66" s="35"/>
      <c r="FY66" s="35"/>
      <c r="FZ66" s="35"/>
      <c r="GA66" s="35"/>
      <c r="GB66" s="35"/>
      <c r="GC66" s="35"/>
      <c r="GD66" s="35"/>
      <c r="GE66" s="35"/>
      <c r="GF66" s="35"/>
      <c r="GG66" s="35"/>
      <c r="GH66" s="35"/>
      <c r="GI66" s="35"/>
      <c r="GJ66" s="35"/>
      <c r="GK66" s="35"/>
      <c r="GL66" s="35"/>
      <c r="GM66" s="35"/>
      <c r="GN66" s="35"/>
      <c r="GO66" s="35"/>
      <c r="GP66" s="35"/>
      <c r="GQ66" s="35"/>
      <c r="GR66" s="35"/>
      <c r="GS66" s="35"/>
      <c r="GT66" s="35"/>
      <c r="GU66" s="35"/>
      <c r="GV66" s="35"/>
      <c r="GW66" s="35"/>
      <c r="GX66" s="35"/>
      <c r="GY66" s="35"/>
      <c r="GZ66" s="35"/>
      <c r="HA66" s="35"/>
      <c r="HB66" s="35"/>
      <c r="HC66" s="35"/>
      <c r="HD66" s="35"/>
      <c r="HE66" s="35"/>
      <c r="HF66" s="35"/>
      <c r="HG66" s="35"/>
      <c r="HH66" s="35"/>
      <c r="HI66" s="35"/>
      <c r="HJ66" s="35"/>
      <c r="HK66" s="35"/>
      <c r="HL66" s="35"/>
      <c r="HM66" s="35"/>
      <c r="HN66" s="35"/>
      <c r="HO66" s="35"/>
      <c r="HP66" s="35"/>
      <c r="HQ66" s="35"/>
      <c r="HR66" s="35"/>
      <c r="HS66" s="35"/>
      <c r="HT66" s="35"/>
      <c r="HU66" s="35"/>
      <c r="HV66" s="35"/>
      <c r="HW66" s="35"/>
      <c r="HX66" s="35"/>
      <c r="HY66" s="35"/>
      <c r="HZ66" s="35"/>
      <c r="IA66" s="35"/>
      <c r="IB66" s="35"/>
      <c r="IC66" s="35"/>
      <c r="ID66" s="35"/>
      <c r="IE66" s="35"/>
      <c r="IF66" s="35"/>
      <c r="IG66" s="35"/>
      <c r="IH66" s="35"/>
      <c r="II66" s="35"/>
      <c r="IJ66" s="35"/>
      <c r="IK66" s="35"/>
      <c r="IL66" s="35"/>
      <c r="IM66" s="35"/>
      <c r="IN66" s="35"/>
      <c r="IO66" s="35"/>
      <c r="IP66" s="35"/>
    </row>
    <row r="67" s="1" customFormat="1" ht="39" customHeight="1" spans="1:250">
      <c r="A67" s="20"/>
      <c r="B67" s="21"/>
      <c r="C67" s="22"/>
      <c r="D67" s="23"/>
      <c r="E67" s="24" t="s">
        <v>102</v>
      </c>
      <c r="F67" s="27">
        <v>2800000</v>
      </c>
      <c r="G67" s="27">
        <v>2800000</v>
      </c>
      <c r="H67" s="26" t="s">
        <v>105</v>
      </c>
      <c r="I67" s="24"/>
      <c r="J67" s="36">
        <v>58</v>
      </c>
      <c r="K67" s="37">
        <v>27</v>
      </c>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35"/>
      <c r="GB67" s="35"/>
      <c r="GC67" s="35"/>
      <c r="GD67" s="35"/>
      <c r="GE67" s="35"/>
      <c r="GF67" s="35"/>
      <c r="GG67" s="35"/>
      <c r="GH67" s="35"/>
      <c r="GI67" s="35"/>
      <c r="GJ67" s="35"/>
      <c r="GK67" s="35"/>
      <c r="GL67" s="35"/>
      <c r="GM67" s="35"/>
      <c r="GN67" s="35"/>
      <c r="GO67" s="35"/>
      <c r="GP67" s="35"/>
      <c r="GQ67" s="35"/>
      <c r="GR67" s="35"/>
      <c r="GS67" s="35"/>
      <c r="GT67" s="35"/>
      <c r="GU67" s="35"/>
      <c r="GV67" s="35"/>
      <c r="GW67" s="35"/>
      <c r="GX67" s="35"/>
      <c r="GY67" s="35"/>
      <c r="GZ67" s="35"/>
      <c r="HA67" s="35"/>
      <c r="HB67" s="35"/>
      <c r="HC67" s="35"/>
      <c r="HD67" s="35"/>
      <c r="HE67" s="35"/>
      <c r="HF67" s="35"/>
      <c r="HG67" s="35"/>
      <c r="HH67" s="35"/>
      <c r="HI67" s="35"/>
      <c r="HJ67" s="35"/>
      <c r="HK67" s="35"/>
      <c r="HL67" s="35"/>
      <c r="HM67" s="35"/>
      <c r="HN67" s="35"/>
      <c r="HO67" s="35"/>
      <c r="HP67" s="35"/>
      <c r="HQ67" s="35"/>
      <c r="HR67" s="35"/>
      <c r="HS67" s="35"/>
      <c r="HT67" s="35"/>
      <c r="HU67" s="35"/>
      <c r="HV67" s="35"/>
      <c r="HW67" s="35"/>
      <c r="HX67" s="35"/>
      <c r="HY67" s="35"/>
      <c r="HZ67" s="35"/>
      <c r="IA67" s="35"/>
      <c r="IB67" s="35"/>
      <c r="IC67" s="35"/>
      <c r="ID67" s="35"/>
      <c r="IE67" s="35"/>
      <c r="IF67" s="35"/>
      <c r="IG67" s="35"/>
      <c r="IH67" s="35"/>
      <c r="II67" s="35"/>
      <c r="IJ67" s="35"/>
      <c r="IK67" s="35"/>
      <c r="IL67" s="35"/>
      <c r="IM67" s="35"/>
      <c r="IN67" s="35"/>
      <c r="IO67" s="35"/>
      <c r="IP67" s="35"/>
    </row>
    <row r="68" s="1" customFormat="1" ht="39" customHeight="1" spans="1:250">
      <c r="A68" s="20"/>
      <c r="B68" s="21"/>
      <c r="C68" s="22"/>
      <c r="D68" s="23"/>
      <c r="E68" s="24" t="s">
        <v>102</v>
      </c>
      <c r="F68" s="27">
        <v>444000</v>
      </c>
      <c r="G68" s="27">
        <v>444000</v>
      </c>
      <c r="H68" s="26" t="s">
        <v>106</v>
      </c>
      <c r="I68" s="24"/>
      <c r="J68" s="36">
        <v>59</v>
      </c>
      <c r="K68" s="37">
        <v>49</v>
      </c>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row>
    <row r="69" s="1" customFormat="1" ht="39" customHeight="1" spans="1:250">
      <c r="A69" s="20"/>
      <c r="B69" s="21"/>
      <c r="C69" s="22"/>
      <c r="D69" s="23"/>
      <c r="E69" s="24" t="s">
        <v>102</v>
      </c>
      <c r="F69" s="27">
        <v>273274</v>
      </c>
      <c r="G69" s="27">
        <v>273274</v>
      </c>
      <c r="H69" s="26" t="s">
        <v>107</v>
      </c>
      <c r="I69" s="24"/>
      <c r="J69" s="36">
        <v>61</v>
      </c>
      <c r="K69" s="37">
        <v>40</v>
      </c>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row>
    <row r="70" s="1" customFormat="1" ht="39" customHeight="1" spans="1:250">
      <c r="A70" s="20"/>
      <c r="B70" s="21"/>
      <c r="C70" s="22"/>
      <c r="D70" s="23"/>
      <c r="E70" s="24" t="s">
        <v>108</v>
      </c>
      <c r="F70" s="27">
        <v>975643</v>
      </c>
      <c r="G70" s="27">
        <v>975643</v>
      </c>
      <c r="H70" s="26" t="s">
        <v>59</v>
      </c>
      <c r="I70" s="24"/>
      <c r="J70" s="36">
        <v>68</v>
      </c>
      <c r="K70" s="37">
        <v>7</v>
      </c>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35"/>
      <c r="GB70" s="35"/>
      <c r="GC70" s="35"/>
      <c r="GD70" s="35"/>
      <c r="GE70" s="35"/>
      <c r="GF70" s="35"/>
      <c r="GG70" s="35"/>
      <c r="GH70" s="35"/>
      <c r="GI70" s="35"/>
      <c r="GJ70" s="35"/>
      <c r="GK70" s="35"/>
      <c r="GL70" s="35"/>
      <c r="GM70" s="35"/>
      <c r="GN70" s="35"/>
      <c r="GO70" s="35"/>
      <c r="GP70" s="35"/>
      <c r="GQ70" s="35"/>
      <c r="GR70" s="35"/>
      <c r="GS70" s="35"/>
      <c r="GT70" s="35"/>
      <c r="GU70" s="35"/>
      <c r="GV70" s="35"/>
      <c r="GW70" s="35"/>
      <c r="GX70" s="35"/>
      <c r="GY70" s="35"/>
      <c r="GZ70" s="35"/>
      <c r="HA70" s="35"/>
      <c r="HB70" s="35"/>
      <c r="HC70" s="35"/>
      <c r="HD70" s="35"/>
      <c r="HE70" s="35"/>
      <c r="HF70" s="35"/>
      <c r="HG70" s="35"/>
      <c r="HH70" s="35"/>
      <c r="HI70" s="35"/>
      <c r="HJ70" s="35"/>
      <c r="HK70" s="35"/>
      <c r="HL70" s="35"/>
      <c r="HM70" s="35"/>
      <c r="HN70" s="35"/>
      <c r="HO70" s="35"/>
      <c r="HP70" s="35"/>
      <c r="HQ70" s="35"/>
      <c r="HR70" s="35"/>
      <c r="HS70" s="35"/>
      <c r="HT70" s="35"/>
      <c r="HU70" s="35"/>
      <c r="HV70" s="35"/>
      <c r="HW70" s="35"/>
      <c r="HX70" s="35"/>
      <c r="HY70" s="35"/>
      <c r="HZ70" s="35"/>
      <c r="IA70" s="35"/>
      <c r="IB70" s="35"/>
      <c r="IC70" s="35"/>
      <c r="ID70" s="35"/>
      <c r="IE70" s="35"/>
      <c r="IF70" s="35"/>
      <c r="IG70" s="35"/>
      <c r="IH70" s="35"/>
      <c r="II70" s="35"/>
      <c r="IJ70" s="35"/>
      <c r="IK70" s="35"/>
      <c r="IL70" s="35"/>
      <c r="IM70" s="35"/>
      <c r="IN70" s="35"/>
      <c r="IO70" s="35"/>
      <c r="IP70" s="35"/>
    </row>
    <row r="71" s="1" customFormat="1" ht="39" customHeight="1" spans="1:250">
      <c r="A71" s="20"/>
      <c r="B71" s="21"/>
      <c r="C71" s="22"/>
      <c r="D71" s="23"/>
      <c r="E71" s="24" t="s">
        <v>109</v>
      </c>
      <c r="F71" s="27">
        <v>330482</v>
      </c>
      <c r="G71" s="27">
        <v>330482</v>
      </c>
      <c r="H71" s="26" t="s">
        <v>110</v>
      </c>
      <c r="I71" s="24"/>
      <c r="J71" s="36">
        <v>87</v>
      </c>
      <c r="K71" s="37">
        <v>14</v>
      </c>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row>
    <row r="72" s="1" customFormat="1" ht="39" customHeight="1" spans="1:250">
      <c r="A72" s="20"/>
      <c r="B72" s="21"/>
      <c r="C72" s="22"/>
      <c r="D72" s="23"/>
      <c r="E72" s="24" t="s">
        <v>111</v>
      </c>
      <c r="F72" s="32">
        <v>430032</v>
      </c>
      <c r="G72" s="32">
        <v>393887</v>
      </c>
      <c r="H72" s="26" t="s">
        <v>91</v>
      </c>
      <c r="I72" s="24"/>
      <c r="J72" s="36">
        <v>89</v>
      </c>
      <c r="K72" s="37">
        <v>12</v>
      </c>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row>
    <row r="73" s="1" customFormat="1" ht="39" customHeight="1" spans="1:250">
      <c r="A73" s="20"/>
      <c r="B73" s="21"/>
      <c r="C73" s="22"/>
      <c r="D73" s="23"/>
      <c r="E73" s="24" t="s">
        <v>33</v>
      </c>
      <c r="F73" s="25">
        <v>197600</v>
      </c>
      <c r="G73" s="25">
        <f>928336.2-495900-240000</f>
        <v>192436.2</v>
      </c>
      <c r="H73" s="26" t="s">
        <v>24</v>
      </c>
      <c r="I73" s="24"/>
      <c r="J73" s="36">
        <v>91</v>
      </c>
      <c r="K73" s="37">
        <v>3</v>
      </c>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c r="IM73" s="35"/>
      <c r="IN73" s="35"/>
      <c r="IO73" s="35"/>
      <c r="IP73" s="35"/>
    </row>
    <row r="74" s="1" customFormat="1" ht="39" customHeight="1" spans="1:250">
      <c r="A74" s="20"/>
      <c r="B74" s="21"/>
      <c r="C74" s="22"/>
      <c r="D74" s="23"/>
      <c r="E74" s="24" t="s">
        <v>33</v>
      </c>
      <c r="F74" s="25">
        <v>2145000</v>
      </c>
      <c r="G74" s="25">
        <v>2145000</v>
      </c>
      <c r="H74" s="26" t="s">
        <v>112</v>
      </c>
      <c r="I74" s="24"/>
      <c r="J74" s="36">
        <v>105</v>
      </c>
      <c r="K74" s="37">
        <v>61</v>
      </c>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c r="IM74" s="35"/>
      <c r="IN74" s="35"/>
      <c r="IO74" s="35"/>
      <c r="IP74" s="35"/>
    </row>
    <row r="75" s="1" customFormat="1" ht="39" customHeight="1" spans="1:250">
      <c r="A75" s="40" t="s">
        <v>113</v>
      </c>
      <c r="B75" s="40" t="s">
        <v>114</v>
      </c>
      <c r="C75" s="22" t="s">
        <v>16</v>
      </c>
      <c r="D75" s="41">
        <v>13606000</v>
      </c>
      <c r="E75" s="24" t="s">
        <v>80</v>
      </c>
      <c r="F75" s="27">
        <v>999550</v>
      </c>
      <c r="G75" s="27">
        <v>999408</v>
      </c>
      <c r="H75" s="26" t="s">
        <v>115</v>
      </c>
      <c r="I75" s="24">
        <f>D75-G75-G76-G77-G78-G79</f>
        <v>7839941</v>
      </c>
      <c r="J75" s="36">
        <v>110</v>
      </c>
      <c r="K75" s="37">
        <v>65</v>
      </c>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5"/>
      <c r="GQ75" s="35"/>
      <c r="GR75" s="35"/>
      <c r="GS75" s="35"/>
      <c r="GT75" s="35"/>
      <c r="GU75" s="35"/>
      <c r="GV75" s="35"/>
      <c r="GW75" s="35"/>
      <c r="GX75" s="35"/>
      <c r="GY75" s="35"/>
      <c r="GZ75" s="35"/>
      <c r="HA75" s="35"/>
      <c r="HB75" s="35"/>
      <c r="HC75" s="35"/>
      <c r="HD75" s="35"/>
      <c r="HE75" s="35"/>
      <c r="HF75" s="35"/>
      <c r="HG75" s="35"/>
      <c r="HH75" s="35"/>
      <c r="HI75" s="35"/>
      <c r="HJ75" s="35"/>
      <c r="HK75" s="35"/>
      <c r="HL75" s="35"/>
      <c r="HM75" s="35"/>
      <c r="HN75" s="35"/>
      <c r="HO75" s="35"/>
      <c r="HP75" s="35"/>
      <c r="HQ75" s="35"/>
      <c r="HR75" s="35"/>
      <c r="HS75" s="35"/>
      <c r="HT75" s="35"/>
      <c r="HU75" s="35"/>
      <c r="HV75" s="35"/>
      <c r="HW75" s="35"/>
      <c r="HX75" s="35"/>
      <c r="HY75" s="35"/>
      <c r="HZ75" s="35"/>
      <c r="IA75" s="35"/>
      <c r="IB75" s="35"/>
      <c r="IC75" s="35"/>
      <c r="ID75" s="35"/>
      <c r="IE75" s="35"/>
      <c r="IF75" s="35"/>
      <c r="IG75" s="35"/>
      <c r="IH75" s="35"/>
      <c r="II75" s="35"/>
      <c r="IJ75" s="35"/>
      <c r="IK75" s="35"/>
      <c r="IL75" s="35"/>
      <c r="IM75" s="35"/>
      <c r="IN75" s="35"/>
      <c r="IO75" s="35"/>
      <c r="IP75" s="35"/>
    </row>
    <row r="76" s="1" customFormat="1" ht="39" customHeight="1" spans="1:250">
      <c r="A76" s="40"/>
      <c r="B76" s="40"/>
      <c r="C76" s="22"/>
      <c r="D76" s="41"/>
      <c r="E76" s="24" t="s">
        <v>40</v>
      </c>
      <c r="F76" s="27">
        <v>2000000</v>
      </c>
      <c r="G76" s="27">
        <v>2000000</v>
      </c>
      <c r="H76" s="26" t="s">
        <v>116</v>
      </c>
      <c r="I76" s="24"/>
      <c r="J76" s="36">
        <v>26</v>
      </c>
      <c r="K76" s="37">
        <v>98</v>
      </c>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c r="GJ76" s="35"/>
      <c r="GK76" s="35"/>
      <c r="GL76" s="35"/>
      <c r="GM76" s="35"/>
      <c r="GN76" s="35"/>
      <c r="GO76" s="35"/>
      <c r="GP76" s="35"/>
      <c r="GQ76" s="35"/>
      <c r="GR76" s="35"/>
      <c r="GS76" s="35"/>
      <c r="GT76" s="35"/>
      <c r="GU76" s="35"/>
      <c r="GV76" s="35"/>
      <c r="GW76" s="35"/>
      <c r="GX76" s="35"/>
      <c r="GY76" s="35"/>
      <c r="GZ76" s="35"/>
      <c r="HA76" s="35"/>
      <c r="HB76" s="35"/>
      <c r="HC76" s="35"/>
      <c r="HD76" s="35"/>
      <c r="HE76" s="35"/>
      <c r="HF76" s="35"/>
      <c r="HG76" s="35"/>
      <c r="HH76" s="35"/>
      <c r="HI76" s="35"/>
      <c r="HJ76" s="35"/>
      <c r="HK76" s="35"/>
      <c r="HL76" s="35"/>
      <c r="HM76" s="35"/>
      <c r="HN76" s="35"/>
      <c r="HO76" s="35"/>
      <c r="HP76" s="35"/>
      <c r="HQ76" s="35"/>
      <c r="HR76" s="35"/>
      <c r="HS76" s="35"/>
      <c r="HT76" s="35"/>
      <c r="HU76" s="35"/>
      <c r="HV76" s="35"/>
      <c r="HW76" s="35"/>
      <c r="HX76" s="35"/>
      <c r="HY76" s="35"/>
      <c r="HZ76" s="35"/>
      <c r="IA76" s="35"/>
      <c r="IB76" s="35"/>
      <c r="IC76" s="35"/>
      <c r="ID76" s="35"/>
      <c r="IE76" s="35"/>
      <c r="IF76" s="35"/>
      <c r="IG76" s="35"/>
      <c r="IH76" s="35"/>
      <c r="II76" s="35"/>
      <c r="IJ76" s="35"/>
      <c r="IK76" s="35"/>
      <c r="IL76" s="35"/>
      <c r="IM76" s="35"/>
      <c r="IN76" s="35"/>
      <c r="IO76" s="35"/>
      <c r="IP76" s="35"/>
    </row>
    <row r="77" s="1" customFormat="1" ht="39" customHeight="1" spans="1:250">
      <c r="A77" s="40"/>
      <c r="B77" s="40"/>
      <c r="C77" s="22"/>
      <c r="D77" s="41"/>
      <c r="E77" s="24" t="s">
        <v>40</v>
      </c>
      <c r="F77" s="27">
        <v>2495400</v>
      </c>
      <c r="G77" s="27">
        <v>2495400</v>
      </c>
      <c r="H77" s="26" t="s">
        <v>117</v>
      </c>
      <c r="I77" s="24"/>
      <c r="J77" s="36">
        <v>37</v>
      </c>
      <c r="K77" s="37">
        <v>101</v>
      </c>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c r="GQ77" s="35"/>
      <c r="GR77" s="35"/>
      <c r="GS77" s="35"/>
      <c r="GT77" s="35"/>
      <c r="GU77" s="35"/>
      <c r="GV77" s="35"/>
      <c r="GW77" s="35"/>
      <c r="GX77" s="35"/>
      <c r="GY77" s="35"/>
      <c r="GZ77" s="35"/>
      <c r="HA77" s="35"/>
      <c r="HB77" s="35"/>
      <c r="HC77" s="35"/>
      <c r="HD77" s="35"/>
      <c r="HE77" s="35"/>
      <c r="HF77" s="35"/>
      <c r="HG77" s="35"/>
      <c r="HH77" s="35"/>
      <c r="HI77" s="35"/>
      <c r="HJ77" s="35"/>
      <c r="HK77" s="35"/>
      <c r="HL77" s="35"/>
      <c r="HM77" s="35"/>
      <c r="HN77" s="35"/>
      <c r="HO77" s="35"/>
      <c r="HP77" s="35"/>
      <c r="HQ77" s="35"/>
      <c r="HR77" s="35"/>
      <c r="HS77" s="35"/>
      <c r="HT77" s="35"/>
      <c r="HU77" s="35"/>
      <c r="HV77" s="35"/>
      <c r="HW77" s="35"/>
      <c r="HX77" s="35"/>
      <c r="HY77" s="35"/>
      <c r="HZ77" s="35"/>
      <c r="IA77" s="35"/>
      <c r="IB77" s="35"/>
      <c r="IC77" s="35"/>
      <c r="ID77" s="35"/>
      <c r="IE77" s="35"/>
      <c r="IF77" s="35"/>
      <c r="IG77" s="35"/>
      <c r="IH77" s="35"/>
      <c r="II77" s="35"/>
      <c r="IJ77" s="35"/>
      <c r="IK77" s="35"/>
      <c r="IL77" s="35"/>
      <c r="IM77" s="35"/>
      <c r="IN77" s="35"/>
      <c r="IO77" s="35"/>
      <c r="IP77" s="35"/>
    </row>
    <row r="78" s="1" customFormat="1" ht="39" customHeight="1" spans="1:250">
      <c r="A78" s="40"/>
      <c r="B78" s="40"/>
      <c r="C78" s="22"/>
      <c r="D78" s="41"/>
      <c r="E78" s="24" t="s">
        <v>118</v>
      </c>
      <c r="F78" s="27">
        <v>143000</v>
      </c>
      <c r="G78" s="27">
        <v>143000</v>
      </c>
      <c r="H78" s="26" t="s">
        <v>119</v>
      </c>
      <c r="I78" s="24"/>
      <c r="J78" s="36">
        <v>77</v>
      </c>
      <c r="K78" s="37">
        <v>124</v>
      </c>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c r="GQ78" s="35"/>
      <c r="GR78" s="35"/>
      <c r="GS78" s="35"/>
      <c r="GT78" s="35"/>
      <c r="GU78" s="35"/>
      <c r="GV78" s="35"/>
      <c r="GW78" s="35"/>
      <c r="GX78" s="35"/>
      <c r="GY78" s="35"/>
      <c r="GZ78" s="35"/>
      <c r="HA78" s="35"/>
      <c r="HB78" s="35"/>
      <c r="HC78" s="35"/>
      <c r="HD78" s="35"/>
      <c r="HE78" s="35"/>
      <c r="HF78" s="35"/>
      <c r="HG78" s="35"/>
      <c r="HH78" s="35"/>
      <c r="HI78" s="35"/>
      <c r="HJ78" s="35"/>
      <c r="HK78" s="35"/>
      <c r="HL78" s="35"/>
      <c r="HM78" s="35"/>
      <c r="HN78" s="35"/>
      <c r="HO78" s="35"/>
      <c r="HP78" s="35"/>
      <c r="HQ78" s="35"/>
      <c r="HR78" s="35"/>
      <c r="HS78" s="35"/>
      <c r="HT78" s="35"/>
      <c r="HU78" s="35"/>
      <c r="HV78" s="35"/>
      <c r="HW78" s="35"/>
      <c r="HX78" s="35"/>
      <c r="HY78" s="35"/>
      <c r="HZ78" s="35"/>
      <c r="IA78" s="35"/>
      <c r="IB78" s="35"/>
      <c r="IC78" s="35"/>
      <c r="ID78" s="35"/>
      <c r="IE78" s="35"/>
      <c r="IF78" s="35"/>
      <c r="IG78" s="35"/>
      <c r="IH78" s="35"/>
      <c r="II78" s="35"/>
      <c r="IJ78" s="35"/>
      <c r="IK78" s="35"/>
      <c r="IL78" s="35"/>
      <c r="IM78" s="35"/>
      <c r="IN78" s="35"/>
      <c r="IO78" s="35"/>
      <c r="IP78" s="35"/>
    </row>
    <row r="79" s="1" customFormat="1" ht="39" customHeight="1" spans="1:250">
      <c r="A79" s="40"/>
      <c r="B79" s="40"/>
      <c r="C79" s="22"/>
      <c r="D79" s="41"/>
      <c r="E79" s="24" t="s">
        <v>118</v>
      </c>
      <c r="F79" s="27">
        <v>128251</v>
      </c>
      <c r="G79" s="27">
        <v>128251</v>
      </c>
      <c r="H79" s="26" t="s">
        <v>120</v>
      </c>
      <c r="I79" s="24"/>
      <c r="J79" s="36">
        <v>77</v>
      </c>
      <c r="K79" s="37">
        <v>124</v>
      </c>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row>
    <row r="80" s="1" customFormat="1" ht="39" customHeight="1" spans="1:250">
      <c r="A80" s="40"/>
      <c r="B80" s="40"/>
      <c r="C80" s="22"/>
      <c r="D80" s="41"/>
      <c r="E80" s="24" t="s">
        <v>81</v>
      </c>
      <c r="F80" s="27">
        <v>1000000</v>
      </c>
      <c r="G80" s="27">
        <v>986600</v>
      </c>
      <c r="H80" s="26" t="s">
        <v>121</v>
      </c>
      <c r="I80" s="24"/>
      <c r="J80" s="36">
        <v>108</v>
      </c>
      <c r="K80" s="37">
        <v>62</v>
      </c>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5"/>
      <c r="FT80" s="35"/>
      <c r="FU80" s="35"/>
      <c r="FV80" s="35"/>
      <c r="FW80" s="35"/>
      <c r="FX80" s="35"/>
      <c r="FY80" s="35"/>
      <c r="FZ80" s="35"/>
      <c r="GA80" s="35"/>
      <c r="GB80" s="35"/>
      <c r="GC80" s="35"/>
      <c r="GD80" s="35"/>
      <c r="GE80" s="35"/>
      <c r="GF80" s="35"/>
      <c r="GG80" s="35"/>
      <c r="GH80" s="35"/>
      <c r="GI80" s="35"/>
      <c r="GJ80" s="35"/>
      <c r="GK80" s="35"/>
      <c r="GL80" s="35"/>
      <c r="GM80" s="35"/>
      <c r="GN80" s="35"/>
      <c r="GO80" s="35"/>
      <c r="GP80" s="35"/>
      <c r="GQ80" s="35"/>
      <c r="GR80" s="35"/>
      <c r="GS80" s="35"/>
      <c r="GT80" s="35"/>
      <c r="GU80" s="35"/>
      <c r="GV80" s="35"/>
      <c r="GW80" s="35"/>
      <c r="GX80" s="35"/>
      <c r="GY80" s="35"/>
      <c r="GZ80" s="35"/>
      <c r="HA80" s="35"/>
      <c r="HB80" s="35"/>
      <c r="HC80" s="35"/>
      <c r="HD80" s="35"/>
      <c r="HE80" s="35"/>
      <c r="HF80" s="35"/>
      <c r="HG80" s="35"/>
      <c r="HH80" s="35"/>
      <c r="HI80" s="35"/>
      <c r="HJ80" s="35"/>
      <c r="HK80" s="35"/>
      <c r="HL80" s="35"/>
      <c r="HM80" s="35"/>
      <c r="HN80" s="35"/>
      <c r="HO80" s="35"/>
      <c r="HP80" s="35"/>
      <c r="HQ80" s="35"/>
      <c r="HR80" s="35"/>
      <c r="HS80" s="35"/>
      <c r="HT80" s="35"/>
      <c r="HU80" s="35"/>
      <c r="HV80" s="35"/>
      <c r="HW80" s="35"/>
      <c r="HX80" s="35"/>
      <c r="HY80" s="35"/>
      <c r="HZ80" s="35"/>
      <c r="IA80" s="35"/>
      <c r="IB80" s="35"/>
      <c r="IC80" s="35"/>
      <c r="ID80" s="35"/>
      <c r="IE80" s="35"/>
      <c r="IF80" s="35"/>
      <c r="IG80" s="35"/>
      <c r="IH80" s="35"/>
      <c r="II80" s="35"/>
      <c r="IJ80" s="35"/>
      <c r="IK80" s="35"/>
      <c r="IL80" s="35"/>
      <c r="IM80" s="35"/>
      <c r="IN80" s="35"/>
      <c r="IO80" s="35"/>
      <c r="IP80" s="35"/>
    </row>
    <row r="81" s="1" customFormat="1" ht="39" customHeight="1" spans="1:250">
      <c r="A81" s="40"/>
      <c r="B81" s="40"/>
      <c r="C81" s="22"/>
      <c r="D81" s="41"/>
      <c r="E81" s="24" t="s">
        <v>81</v>
      </c>
      <c r="F81" s="27">
        <v>999800</v>
      </c>
      <c r="G81" s="27">
        <v>972500</v>
      </c>
      <c r="H81" s="26" t="s">
        <v>122</v>
      </c>
      <c r="I81" s="24"/>
      <c r="J81" s="36">
        <v>109</v>
      </c>
      <c r="K81" s="37">
        <v>63</v>
      </c>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c r="GQ81" s="35"/>
      <c r="GR81" s="35"/>
      <c r="GS81" s="35"/>
      <c r="GT81" s="35"/>
      <c r="GU81" s="35"/>
      <c r="GV81" s="35"/>
      <c r="GW81" s="35"/>
      <c r="GX81" s="35"/>
      <c r="GY81" s="35"/>
      <c r="GZ81" s="35"/>
      <c r="HA81" s="35"/>
      <c r="HB81" s="35"/>
      <c r="HC81" s="35"/>
      <c r="HD81" s="35"/>
      <c r="HE81" s="35"/>
      <c r="HF81" s="35"/>
      <c r="HG81" s="35"/>
      <c r="HH81" s="35"/>
      <c r="HI81" s="35"/>
      <c r="HJ81" s="35"/>
      <c r="HK81" s="35"/>
      <c r="HL81" s="35"/>
      <c r="HM81" s="35"/>
      <c r="HN81" s="35"/>
      <c r="HO81" s="35"/>
      <c r="HP81" s="35"/>
      <c r="HQ81" s="35"/>
      <c r="HR81" s="35"/>
      <c r="HS81" s="35"/>
      <c r="HT81" s="35"/>
      <c r="HU81" s="35"/>
      <c r="HV81" s="35"/>
      <c r="HW81" s="35"/>
      <c r="HX81" s="35"/>
      <c r="HY81" s="35"/>
      <c r="HZ81" s="35"/>
      <c r="IA81" s="35"/>
      <c r="IB81" s="35"/>
      <c r="IC81" s="35"/>
      <c r="ID81" s="35"/>
      <c r="IE81" s="35"/>
      <c r="IF81" s="35"/>
      <c r="IG81" s="35"/>
      <c r="IH81" s="35"/>
      <c r="II81" s="35"/>
      <c r="IJ81" s="35"/>
      <c r="IK81" s="35"/>
      <c r="IL81" s="35"/>
      <c r="IM81" s="35"/>
      <c r="IN81" s="35"/>
      <c r="IO81" s="35"/>
      <c r="IP81" s="35"/>
    </row>
    <row r="82" s="1" customFormat="1" ht="39" customHeight="1" spans="1:250">
      <c r="A82" s="40" t="s">
        <v>123</v>
      </c>
      <c r="B82" s="40" t="s">
        <v>124</v>
      </c>
      <c r="C82" s="22" t="s">
        <v>16</v>
      </c>
      <c r="D82" s="41">
        <v>5414000</v>
      </c>
      <c r="E82" s="24" t="s">
        <v>111</v>
      </c>
      <c r="F82" s="27">
        <v>2414000</v>
      </c>
      <c r="G82" s="27">
        <v>2414000</v>
      </c>
      <c r="H82" s="42" t="s">
        <v>125</v>
      </c>
      <c r="I82" s="24">
        <f t="shared" ref="I82:I84" si="0">D82-G82</f>
        <v>3000000</v>
      </c>
      <c r="J82" s="36">
        <v>90</v>
      </c>
      <c r="K82" s="37">
        <v>73</v>
      </c>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c r="GQ82" s="35"/>
      <c r="GR82" s="35"/>
      <c r="GS82" s="35"/>
      <c r="GT82" s="35"/>
      <c r="GU82" s="35"/>
      <c r="GV82" s="35"/>
      <c r="GW82" s="35"/>
      <c r="GX82" s="35"/>
      <c r="GY82" s="35"/>
      <c r="GZ82" s="35"/>
      <c r="HA82" s="35"/>
      <c r="HB82" s="35"/>
      <c r="HC82" s="35"/>
      <c r="HD82" s="35"/>
      <c r="HE82" s="35"/>
      <c r="HF82" s="35"/>
      <c r="HG82" s="35"/>
      <c r="HH82" s="35"/>
      <c r="HI82" s="35"/>
      <c r="HJ82" s="35"/>
      <c r="HK82" s="35"/>
      <c r="HL82" s="35"/>
      <c r="HM82" s="35"/>
      <c r="HN82" s="35"/>
      <c r="HO82" s="35"/>
      <c r="HP82" s="35"/>
      <c r="HQ82" s="35"/>
      <c r="HR82" s="35"/>
      <c r="HS82" s="35"/>
      <c r="HT82" s="35"/>
      <c r="HU82" s="35"/>
      <c r="HV82" s="35"/>
      <c r="HW82" s="35"/>
      <c r="HX82" s="35"/>
      <c r="HY82" s="35"/>
      <c r="HZ82" s="35"/>
      <c r="IA82" s="35"/>
      <c r="IB82" s="35"/>
      <c r="IC82" s="35"/>
      <c r="ID82" s="35"/>
      <c r="IE82" s="35"/>
      <c r="IF82" s="35"/>
      <c r="IG82" s="35"/>
      <c r="IH82" s="35"/>
      <c r="II82" s="35"/>
      <c r="IJ82" s="35"/>
      <c r="IK82" s="35"/>
      <c r="IL82" s="35"/>
      <c r="IM82" s="35"/>
      <c r="IN82" s="35"/>
      <c r="IO82" s="35"/>
      <c r="IP82" s="35"/>
    </row>
    <row r="83" s="1" customFormat="1" ht="39" customHeight="1" spans="1:250">
      <c r="A83" s="40" t="s">
        <v>126</v>
      </c>
      <c r="B83" s="40" t="s">
        <v>127</v>
      </c>
      <c r="C83" s="22" t="s">
        <v>16</v>
      </c>
      <c r="D83" s="41">
        <v>160000</v>
      </c>
      <c r="E83" s="24" t="s">
        <v>75</v>
      </c>
      <c r="F83" s="32">
        <v>160000</v>
      </c>
      <c r="G83" s="32">
        <v>160000</v>
      </c>
      <c r="H83" s="26" t="s">
        <v>76</v>
      </c>
      <c r="I83" s="24">
        <f t="shared" si="0"/>
        <v>0</v>
      </c>
      <c r="J83" s="36">
        <v>63</v>
      </c>
      <c r="K83" s="37">
        <v>50</v>
      </c>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c r="IJ83" s="35"/>
      <c r="IK83" s="35"/>
      <c r="IL83" s="35"/>
      <c r="IM83" s="35"/>
      <c r="IN83" s="35"/>
      <c r="IO83" s="35"/>
      <c r="IP83" s="35"/>
    </row>
    <row r="84" s="1" customFormat="1" ht="39" customHeight="1" spans="1:250">
      <c r="A84" s="40" t="s">
        <v>128</v>
      </c>
      <c r="B84" s="40" t="s">
        <v>129</v>
      </c>
      <c r="C84" s="22" t="s">
        <v>16</v>
      </c>
      <c r="D84" s="41">
        <v>1400000</v>
      </c>
      <c r="E84" s="24" t="s">
        <v>75</v>
      </c>
      <c r="F84" s="32">
        <v>1400000</v>
      </c>
      <c r="G84" s="32">
        <v>1400000</v>
      </c>
      <c r="H84" s="26" t="s">
        <v>76</v>
      </c>
      <c r="I84" s="24">
        <f t="shared" si="0"/>
        <v>0</v>
      </c>
      <c r="J84" s="36">
        <v>63</v>
      </c>
      <c r="K84" s="37">
        <v>50</v>
      </c>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row>
    <row r="85" s="1" customFormat="1" ht="39" customHeight="1" spans="1:250">
      <c r="A85" s="20" t="s">
        <v>130</v>
      </c>
      <c r="B85" s="21" t="s">
        <v>131</v>
      </c>
      <c r="C85" s="22" t="s">
        <v>16</v>
      </c>
      <c r="D85" s="23">
        <f>38928465</f>
        <v>38928465</v>
      </c>
      <c r="E85" s="2" t="s">
        <v>111</v>
      </c>
      <c r="F85" s="32">
        <v>11073465</v>
      </c>
      <c r="G85" s="27">
        <v>11073465</v>
      </c>
      <c r="H85" s="42" t="s">
        <v>125</v>
      </c>
      <c r="I85" s="24">
        <f>D85-G85-G86</f>
        <v>0</v>
      </c>
      <c r="J85" s="36">
        <v>90</v>
      </c>
      <c r="K85" s="37">
        <v>73</v>
      </c>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c r="IJ85" s="35"/>
      <c r="IK85" s="35"/>
      <c r="IL85" s="35"/>
      <c r="IM85" s="35"/>
      <c r="IN85" s="35"/>
      <c r="IO85" s="35"/>
      <c r="IP85" s="35"/>
    </row>
    <row r="86" s="1" customFormat="1" ht="39" customHeight="1" spans="1:250">
      <c r="A86" s="20"/>
      <c r="B86" s="21"/>
      <c r="C86" s="22"/>
      <c r="D86" s="23"/>
      <c r="E86" s="24" t="s">
        <v>33</v>
      </c>
      <c r="F86" s="25">
        <f>30000000-2145000</f>
        <v>27855000</v>
      </c>
      <c r="G86" s="25">
        <v>27855000</v>
      </c>
      <c r="H86" s="26" t="s">
        <v>112</v>
      </c>
      <c r="I86" s="24"/>
      <c r="J86" s="36">
        <v>105</v>
      </c>
      <c r="K86" s="37">
        <v>61</v>
      </c>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c r="IJ86" s="35"/>
      <c r="IK86" s="35"/>
      <c r="IL86" s="35"/>
      <c r="IM86" s="35"/>
      <c r="IN86" s="35"/>
      <c r="IO86" s="35"/>
      <c r="IP86" s="35"/>
    </row>
    <row r="87" s="1" customFormat="1" ht="39" customHeight="1" spans="1:250">
      <c r="A87" s="40" t="s">
        <v>132</v>
      </c>
      <c r="B87" s="40" t="s">
        <v>133</v>
      </c>
      <c r="C87" s="22" t="s">
        <v>16</v>
      </c>
      <c r="D87" s="23">
        <v>400000</v>
      </c>
      <c r="E87" s="24"/>
      <c r="F87" s="27"/>
      <c r="G87" s="27"/>
      <c r="H87" s="26"/>
      <c r="I87" s="24">
        <f t="shared" ref="I87:I90" si="1">D87-G87</f>
        <v>400000</v>
      </c>
      <c r="J87" s="36"/>
      <c r="K87" s="37"/>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row>
    <row r="88" s="1" customFormat="1" ht="39" customHeight="1" spans="1:250">
      <c r="A88" s="40" t="s">
        <v>134</v>
      </c>
      <c r="B88" s="40" t="s">
        <v>135</v>
      </c>
      <c r="C88" s="22" t="s">
        <v>16</v>
      </c>
      <c r="D88" s="23">
        <v>1940000</v>
      </c>
      <c r="E88" s="24" t="s">
        <v>111</v>
      </c>
      <c r="F88" s="32">
        <v>1940000</v>
      </c>
      <c r="G88" s="27">
        <f>15175536-G82-G85</f>
        <v>1688071</v>
      </c>
      <c r="H88" s="42" t="s">
        <v>125</v>
      </c>
      <c r="I88" s="24">
        <f t="shared" si="1"/>
        <v>251929</v>
      </c>
      <c r="J88" s="36">
        <v>90</v>
      </c>
      <c r="K88" s="37">
        <v>73</v>
      </c>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row>
    <row r="89" s="1" customFormat="1" ht="39" customHeight="1" spans="1:250">
      <c r="A89" s="40" t="s">
        <v>136</v>
      </c>
      <c r="B89" s="40" t="s">
        <v>137</v>
      </c>
      <c r="C89" s="22" t="s">
        <v>16</v>
      </c>
      <c r="D89" s="23">
        <v>11210000</v>
      </c>
      <c r="E89" s="24"/>
      <c r="F89" s="27"/>
      <c r="G89" s="27"/>
      <c r="H89" s="26"/>
      <c r="I89" s="24">
        <f t="shared" si="1"/>
        <v>11210000</v>
      </c>
      <c r="J89" s="36"/>
      <c r="K89" s="37"/>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row>
    <row r="90" s="1" customFormat="1" ht="39" customHeight="1" spans="1:250">
      <c r="A90" s="40" t="s">
        <v>138</v>
      </c>
      <c r="B90" s="40" t="s">
        <v>139</v>
      </c>
      <c r="C90" s="22" t="s">
        <v>16</v>
      </c>
      <c r="D90" s="23">
        <v>11840000</v>
      </c>
      <c r="E90" s="24"/>
      <c r="F90" s="27"/>
      <c r="G90" s="27"/>
      <c r="H90" s="26"/>
      <c r="I90" s="24">
        <f t="shared" si="1"/>
        <v>11840000</v>
      </c>
      <c r="J90" s="36"/>
      <c r="K90" s="37"/>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row>
    <row r="91" s="1" customFormat="1" ht="39" customHeight="1" spans="1:250">
      <c r="A91" s="43" t="s">
        <v>140</v>
      </c>
      <c r="B91" s="40" t="s">
        <v>141</v>
      </c>
      <c r="C91" s="22" t="s">
        <v>16</v>
      </c>
      <c r="D91" s="23">
        <v>159350000</v>
      </c>
      <c r="E91" s="24" t="s">
        <v>142</v>
      </c>
      <c r="F91" s="32">
        <v>2100000</v>
      </c>
      <c r="G91" s="32">
        <v>2100000</v>
      </c>
      <c r="H91" s="26" t="s">
        <v>143</v>
      </c>
      <c r="I91" s="24">
        <f>D91-G91-G92-G93-G94-G95-G96-G97-G98-G99-G100-G101-G102-G103-G104-G105-G106-G107-G110-G111-G108-G109</f>
        <v>24269556.47</v>
      </c>
      <c r="J91" s="36">
        <v>34</v>
      </c>
      <c r="K91" s="37">
        <v>13</v>
      </c>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row>
    <row r="92" s="1" customFormat="1" ht="39" customHeight="1" spans="1:250">
      <c r="A92" s="43"/>
      <c r="B92" s="40"/>
      <c r="C92" s="22"/>
      <c r="D92" s="23"/>
      <c r="E92" s="24" t="s">
        <v>66</v>
      </c>
      <c r="F92" s="32">
        <v>20000000</v>
      </c>
      <c r="G92" s="32">
        <v>20000000</v>
      </c>
      <c r="H92" s="26" t="s">
        <v>18</v>
      </c>
      <c r="I92" s="24"/>
      <c r="J92" s="36">
        <v>44</v>
      </c>
      <c r="K92" s="37">
        <v>18</v>
      </c>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c r="FJ92" s="35"/>
      <c r="FK92" s="35"/>
      <c r="FL92" s="35"/>
      <c r="FM92" s="35"/>
      <c r="FN92" s="35"/>
      <c r="FO92" s="35"/>
      <c r="FP92" s="35"/>
      <c r="FQ92" s="35"/>
      <c r="FR92" s="35"/>
      <c r="FS92" s="35"/>
      <c r="FT92" s="35"/>
      <c r="FU92" s="35"/>
      <c r="FV92" s="35"/>
      <c r="FW92" s="35"/>
      <c r="FX92" s="35"/>
      <c r="FY92" s="35"/>
      <c r="FZ92" s="35"/>
      <c r="GA92" s="35"/>
      <c r="GB92" s="35"/>
      <c r="GC92" s="35"/>
      <c r="GD92" s="35"/>
      <c r="GE92" s="35"/>
      <c r="GF92" s="35"/>
      <c r="GG92" s="35"/>
      <c r="GH92" s="35"/>
      <c r="GI92" s="35"/>
      <c r="GJ92" s="35"/>
      <c r="GK92" s="35"/>
      <c r="GL92" s="35"/>
      <c r="GM92" s="35"/>
      <c r="GN92" s="35"/>
      <c r="GO92" s="35"/>
      <c r="GP92" s="35"/>
      <c r="GQ92" s="35"/>
      <c r="GR92" s="35"/>
      <c r="GS92" s="35"/>
      <c r="GT92" s="35"/>
      <c r="GU92" s="35"/>
      <c r="GV92" s="35"/>
      <c r="GW92" s="35"/>
      <c r="GX92" s="35"/>
      <c r="GY92" s="35"/>
      <c r="GZ92" s="35"/>
      <c r="HA92" s="35"/>
      <c r="HB92" s="35"/>
      <c r="HC92" s="35"/>
      <c r="HD92" s="35"/>
      <c r="HE92" s="35"/>
      <c r="HF92" s="35"/>
      <c r="HG92" s="35"/>
      <c r="HH92" s="35"/>
      <c r="HI92" s="35"/>
      <c r="HJ92" s="35"/>
      <c r="HK92" s="35"/>
      <c r="HL92" s="35"/>
      <c r="HM92" s="35"/>
      <c r="HN92" s="35"/>
      <c r="HO92" s="35"/>
      <c r="HP92" s="35"/>
      <c r="HQ92" s="35"/>
      <c r="HR92" s="35"/>
      <c r="HS92" s="35"/>
      <c r="HT92" s="35"/>
      <c r="HU92" s="35"/>
      <c r="HV92" s="35"/>
      <c r="HW92" s="35"/>
      <c r="HX92" s="35"/>
      <c r="HY92" s="35"/>
      <c r="HZ92" s="35"/>
      <c r="IA92" s="35"/>
      <c r="IB92" s="35"/>
      <c r="IC92" s="35"/>
      <c r="ID92" s="35"/>
      <c r="IE92" s="35"/>
      <c r="IF92" s="35"/>
      <c r="IG92" s="35"/>
      <c r="IH92" s="35"/>
      <c r="II92" s="35"/>
      <c r="IJ92" s="35"/>
      <c r="IK92" s="35"/>
      <c r="IL92" s="35"/>
      <c r="IM92" s="35"/>
      <c r="IN92" s="35"/>
      <c r="IO92" s="35"/>
      <c r="IP92" s="35"/>
    </row>
    <row r="93" s="1" customFormat="1" ht="39" customHeight="1" spans="1:250">
      <c r="A93" s="43"/>
      <c r="B93" s="40"/>
      <c r="C93" s="22"/>
      <c r="D93" s="23"/>
      <c r="E93" s="24" t="s">
        <v>102</v>
      </c>
      <c r="F93" s="32">
        <v>5950000</v>
      </c>
      <c r="G93" s="32">
        <v>5950000</v>
      </c>
      <c r="H93" s="26" t="s">
        <v>144</v>
      </c>
      <c r="I93" s="24"/>
      <c r="J93" s="36">
        <v>60</v>
      </c>
      <c r="K93" s="37" t="s">
        <v>145</v>
      </c>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c r="FJ93" s="35"/>
      <c r="FK93" s="35"/>
      <c r="FL93" s="35"/>
      <c r="FM93" s="35"/>
      <c r="FN93" s="35"/>
      <c r="FO93" s="35"/>
      <c r="FP93" s="35"/>
      <c r="FQ93" s="35"/>
      <c r="FR93" s="35"/>
      <c r="FS93" s="35"/>
      <c r="FT93" s="35"/>
      <c r="FU93" s="35"/>
      <c r="FV93" s="35"/>
      <c r="FW93" s="35"/>
      <c r="FX93" s="35"/>
      <c r="FY93" s="35"/>
      <c r="FZ93" s="35"/>
      <c r="GA93" s="35"/>
      <c r="GB93" s="35"/>
      <c r="GC93" s="35"/>
      <c r="GD93" s="35"/>
      <c r="GE93" s="35"/>
      <c r="GF93" s="35"/>
      <c r="GG93" s="35"/>
      <c r="GH93" s="35"/>
      <c r="GI93" s="35"/>
      <c r="GJ93" s="35"/>
      <c r="GK93" s="35"/>
      <c r="GL93" s="35"/>
      <c r="GM93" s="35"/>
      <c r="GN93" s="35"/>
      <c r="GO93" s="35"/>
      <c r="GP93" s="35"/>
      <c r="GQ93" s="35"/>
      <c r="GR93" s="35"/>
      <c r="GS93" s="35"/>
      <c r="GT93" s="35"/>
      <c r="GU93" s="35"/>
      <c r="GV93" s="35"/>
      <c r="GW93" s="35"/>
      <c r="GX93" s="35"/>
      <c r="GY93" s="35"/>
      <c r="GZ93" s="35"/>
      <c r="HA93" s="35"/>
      <c r="HB93" s="35"/>
      <c r="HC93" s="35"/>
      <c r="HD93" s="35"/>
      <c r="HE93" s="35"/>
      <c r="HF93" s="35"/>
      <c r="HG93" s="35"/>
      <c r="HH93" s="35"/>
      <c r="HI93" s="35"/>
      <c r="HJ93" s="35"/>
      <c r="HK93" s="35"/>
      <c r="HL93" s="35"/>
      <c r="HM93" s="35"/>
      <c r="HN93" s="35"/>
      <c r="HO93" s="35"/>
      <c r="HP93" s="35"/>
      <c r="HQ93" s="35"/>
      <c r="HR93" s="35"/>
      <c r="HS93" s="35"/>
      <c r="HT93" s="35"/>
      <c r="HU93" s="35"/>
      <c r="HV93" s="35"/>
      <c r="HW93" s="35"/>
      <c r="HX93" s="35"/>
      <c r="HY93" s="35"/>
      <c r="HZ93" s="35"/>
      <c r="IA93" s="35"/>
      <c r="IB93" s="35"/>
      <c r="IC93" s="35"/>
      <c r="ID93" s="35"/>
      <c r="IE93" s="35"/>
      <c r="IF93" s="35"/>
      <c r="IG93" s="35"/>
      <c r="IH93" s="35"/>
      <c r="II93" s="35"/>
      <c r="IJ93" s="35"/>
      <c r="IK93" s="35"/>
      <c r="IL93" s="35"/>
      <c r="IM93" s="35"/>
      <c r="IN93" s="35"/>
      <c r="IO93" s="35"/>
      <c r="IP93" s="35"/>
    </row>
    <row r="94" s="1" customFormat="1" ht="39" customHeight="1" spans="1:250">
      <c r="A94" s="43"/>
      <c r="B94" s="40"/>
      <c r="C94" s="22"/>
      <c r="D94" s="23"/>
      <c r="E94" s="24" t="s">
        <v>108</v>
      </c>
      <c r="F94" s="32">
        <v>42170000</v>
      </c>
      <c r="G94" s="32">
        <v>42170000</v>
      </c>
      <c r="H94" s="26" t="s">
        <v>146</v>
      </c>
      <c r="I94" s="24"/>
      <c r="J94" s="36">
        <v>64</v>
      </c>
      <c r="K94" s="37">
        <v>55</v>
      </c>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c r="EZ94" s="35"/>
      <c r="FA94" s="35"/>
      <c r="FB94" s="35"/>
      <c r="FC94" s="35"/>
      <c r="FD94" s="35"/>
      <c r="FE94" s="35"/>
      <c r="FF94" s="35"/>
      <c r="FG94" s="35"/>
      <c r="FH94" s="35"/>
      <c r="FI94" s="35"/>
      <c r="FJ94" s="35"/>
      <c r="FK94" s="35"/>
      <c r="FL94" s="35"/>
      <c r="FM94" s="35"/>
      <c r="FN94" s="35"/>
      <c r="FO94" s="35"/>
      <c r="FP94" s="35"/>
      <c r="FQ94" s="35"/>
      <c r="FR94" s="35"/>
      <c r="FS94" s="35"/>
      <c r="FT94" s="35"/>
      <c r="FU94" s="35"/>
      <c r="FV94" s="35"/>
      <c r="FW94" s="35"/>
      <c r="FX94" s="35"/>
      <c r="FY94" s="35"/>
      <c r="FZ94" s="35"/>
      <c r="GA94" s="35"/>
      <c r="GB94" s="35"/>
      <c r="GC94" s="35"/>
      <c r="GD94" s="35"/>
      <c r="GE94" s="35"/>
      <c r="GF94" s="35"/>
      <c r="GG94" s="35"/>
      <c r="GH94" s="35"/>
      <c r="GI94" s="35"/>
      <c r="GJ94" s="35"/>
      <c r="GK94" s="35"/>
      <c r="GL94" s="35"/>
      <c r="GM94" s="35"/>
      <c r="GN94" s="35"/>
      <c r="GO94" s="35"/>
      <c r="GP94" s="35"/>
      <c r="GQ94" s="35"/>
      <c r="GR94" s="35"/>
      <c r="GS94" s="35"/>
      <c r="GT94" s="35"/>
      <c r="GU94" s="35"/>
      <c r="GV94" s="35"/>
      <c r="GW94" s="35"/>
      <c r="GX94" s="35"/>
      <c r="GY94" s="35"/>
      <c r="GZ94" s="35"/>
      <c r="HA94" s="35"/>
      <c r="HB94" s="35"/>
      <c r="HC94" s="35"/>
      <c r="HD94" s="35"/>
      <c r="HE94" s="35"/>
      <c r="HF94" s="35"/>
      <c r="HG94" s="35"/>
      <c r="HH94" s="35"/>
      <c r="HI94" s="35"/>
      <c r="HJ94" s="35"/>
      <c r="HK94" s="35"/>
      <c r="HL94" s="35"/>
      <c r="HM94" s="35"/>
      <c r="HN94" s="35"/>
      <c r="HO94" s="35"/>
      <c r="HP94" s="35"/>
      <c r="HQ94" s="35"/>
      <c r="HR94" s="35"/>
      <c r="HS94" s="35"/>
      <c r="HT94" s="35"/>
      <c r="HU94" s="35"/>
      <c r="HV94" s="35"/>
      <c r="HW94" s="35"/>
      <c r="HX94" s="35"/>
      <c r="HY94" s="35"/>
      <c r="HZ94" s="35"/>
      <c r="IA94" s="35"/>
      <c r="IB94" s="35"/>
      <c r="IC94" s="35"/>
      <c r="ID94" s="35"/>
      <c r="IE94" s="35"/>
      <c r="IF94" s="35"/>
      <c r="IG94" s="35"/>
      <c r="IH94" s="35"/>
      <c r="II94" s="35"/>
      <c r="IJ94" s="35"/>
      <c r="IK94" s="35"/>
      <c r="IL94" s="35"/>
      <c r="IM94" s="35"/>
      <c r="IN94" s="35"/>
      <c r="IO94" s="35"/>
      <c r="IP94" s="35"/>
    </row>
    <row r="95" s="1" customFormat="1" ht="39" customHeight="1" spans="1:250">
      <c r="A95" s="43"/>
      <c r="B95" s="40"/>
      <c r="C95" s="22"/>
      <c r="D95" s="23"/>
      <c r="E95" s="24" t="s">
        <v>108</v>
      </c>
      <c r="F95" s="32">
        <v>4400000</v>
      </c>
      <c r="G95" s="32">
        <v>4400000</v>
      </c>
      <c r="H95" s="26" t="s">
        <v>147</v>
      </c>
      <c r="I95" s="24"/>
      <c r="J95" s="36">
        <v>65</v>
      </c>
      <c r="K95" s="37">
        <v>43</v>
      </c>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5"/>
      <c r="GA95" s="35"/>
      <c r="GB95" s="35"/>
      <c r="GC95" s="35"/>
      <c r="GD95" s="35"/>
      <c r="GE95" s="35"/>
      <c r="GF95" s="35"/>
      <c r="GG95" s="35"/>
      <c r="GH95" s="35"/>
      <c r="GI95" s="35"/>
      <c r="GJ95" s="35"/>
      <c r="GK95" s="35"/>
      <c r="GL95" s="35"/>
      <c r="GM95" s="35"/>
      <c r="GN95" s="35"/>
      <c r="GO95" s="35"/>
      <c r="GP95" s="35"/>
      <c r="GQ95" s="35"/>
      <c r="GR95" s="35"/>
      <c r="GS95" s="35"/>
      <c r="GT95" s="35"/>
      <c r="GU95" s="35"/>
      <c r="GV95" s="35"/>
      <c r="GW95" s="35"/>
      <c r="GX95" s="35"/>
      <c r="GY95" s="35"/>
      <c r="GZ95" s="35"/>
      <c r="HA95" s="35"/>
      <c r="HB95" s="35"/>
      <c r="HC95" s="35"/>
      <c r="HD95" s="35"/>
      <c r="HE95" s="35"/>
      <c r="HF95" s="35"/>
      <c r="HG95" s="35"/>
      <c r="HH95" s="35"/>
      <c r="HI95" s="35"/>
      <c r="HJ95" s="35"/>
      <c r="HK95" s="35"/>
      <c r="HL95" s="35"/>
      <c r="HM95" s="35"/>
      <c r="HN95" s="35"/>
      <c r="HO95" s="35"/>
      <c r="HP95" s="35"/>
      <c r="HQ95" s="35"/>
      <c r="HR95" s="35"/>
      <c r="HS95" s="35"/>
      <c r="HT95" s="35"/>
      <c r="HU95" s="35"/>
      <c r="HV95" s="35"/>
      <c r="HW95" s="35"/>
      <c r="HX95" s="35"/>
      <c r="HY95" s="35"/>
      <c r="HZ95" s="35"/>
      <c r="IA95" s="35"/>
      <c r="IB95" s="35"/>
      <c r="IC95" s="35"/>
      <c r="ID95" s="35"/>
      <c r="IE95" s="35"/>
      <c r="IF95" s="35"/>
      <c r="IG95" s="35"/>
      <c r="IH95" s="35"/>
      <c r="II95" s="35"/>
      <c r="IJ95" s="35"/>
      <c r="IK95" s="35"/>
      <c r="IL95" s="35"/>
      <c r="IM95" s="35"/>
      <c r="IN95" s="35"/>
      <c r="IO95" s="35"/>
      <c r="IP95" s="35"/>
    </row>
    <row r="96" s="1" customFormat="1" ht="39" customHeight="1" spans="1:250">
      <c r="A96" s="43"/>
      <c r="B96" s="40"/>
      <c r="C96" s="22"/>
      <c r="D96" s="23"/>
      <c r="E96" s="24" t="s">
        <v>108</v>
      </c>
      <c r="F96" s="32">
        <v>13500000</v>
      </c>
      <c r="G96" s="32">
        <v>3852460</v>
      </c>
      <c r="H96" s="26" t="s">
        <v>148</v>
      </c>
      <c r="I96" s="24"/>
      <c r="J96" s="36">
        <v>69</v>
      </c>
      <c r="K96" s="37">
        <v>60</v>
      </c>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row>
    <row r="97" s="1" customFormat="1" ht="39" customHeight="1" spans="1:250">
      <c r="A97" s="43"/>
      <c r="B97" s="40"/>
      <c r="C97" s="22"/>
      <c r="D97" s="23"/>
      <c r="E97" s="24" t="s">
        <v>108</v>
      </c>
      <c r="F97" s="32">
        <v>1600000</v>
      </c>
      <c r="G97" s="32">
        <v>1600000</v>
      </c>
      <c r="H97" s="26" t="s">
        <v>149</v>
      </c>
      <c r="I97" s="24"/>
      <c r="J97" s="36">
        <v>70</v>
      </c>
      <c r="K97" s="37">
        <v>59</v>
      </c>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row>
    <row r="98" s="1" customFormat="1" ht="39" customHeight="1" spans="1:250">
      <c r="A98" s="43"/>
      <c r="B98" s="40"/>
      <c r="C98" s="22"/>
      <c r="D98" s="23"/>
      <c r="E98" s="24" t="s">
        <v>108</v>
      </c>
      <c r="F98" s="32">
        <v>13750000</v>
      </c>
      <c r="G98" s="32">
        <v>13750000</v>
      </c>
      <c r="H98" s="26" t="s">
        <v>150</v>
      </c>
      <c r="I98" s="24"/>
      <c r="J98" s="36">
        <v>71</v>
      </c>
      <c r="K98" s="37">
        <v>47</v>
      </c>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row>
    <row r="99" s="1" customFormat="1" ht="39" customHeight="1" spans="1:250">
      <c r="A99" s="43"/>
      <c r="B99" s="40"/>
      <c r="C99" s="22"/>
      <c r="D99" s="23"/>
      <c r="E99" s="24" t="s">
        <v>108</v>
      </c>
      <c r="F99" s="32">
        <v>9940000</v>
      </c>
      <c r="G99" s="32">
        <v>9940000</v>
      </c>
      <c r="H99" s="26" t="s">
        <v>151</v>
      </c>
      <c r="I99" s="24"/>
      <c r="J99" s="36">
        <v>72</v>
      </c>
      <c r="K99" s="37">
        <v>46</v>
      </c>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row>
    <row r="100" s="1" customFormat="1" ht="39" customHeight="1" spans="1:250">
      <c r="A100" s="43"/>
      <c r="B100" s="40"/>
      <c r="C100" s="22"/>
      <c r="D100" s="23"/>
      <c r="E100" s="24" t="s">
        <v>108</v>
      </c>
      <c r="F100" s="32">
        <v>1664000</v>
      </c>
      <c r="G100" s="32">
        <v>1331662.4</v>
      </c>
      <c r="H100" s="26" t="s">
        <v>152</v>
      </c>
      <c r="I100" s="24"/>
      <c r="J100" s="36">
        <v>73</v>
      </c>
      <c r="K100" s="37">
        <v>48</v>
      </c>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row>
    <row r="101" s="1" customFormat="1" ht="39" customHeight="1" spans="1:250">
      <c r="A101" s="43"/>
      <c r="B101" s="40"/>
      <c r="C101" s="22"/>
      <c r="D101" s="23"/>
      <c r="E101" s="24" t="s">
        <v>77</v>
      </c>
      <c r="F101" s="32">
        <v>3600000</v>
      </c>
      <c r="G101" s="32">
        <v>1121600</v>
      </c>
      <c r="H101" s="26" t="s">
        <v>153</v>
      </c>
      <c r="I101" s="24"/>
      <c r="J101" s="36">
        <v>75</v>
      </c>
      <c r="K101" s="37">
        <v>45</v>
      </c>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c r="FJ101" s="35"/>
      <c r="FK101" s="35"/>
      <c r="FL101" s="35"/>
      <c r="FM101" s="35"/>
      <c r="FN101" s="35"/>
      <c r="FO101" s="35"/>
      <c r="FP101" s="35"/>
      <c r="FQ101" s="35"/>
      <c r="FR101" s="35"/>
      <c r="FS101" s="35"/>
      <c r="FT101" s="35"/>
      <c r="FU101" s="35"/>
      <c r="FV101" s="35"/>
      <c r="FW101" s="35"/>
      <c r="FX101" s="35"/>
      <c r="FY101" s="35"/>
      <c r="FZ101" s="35"/>
      <c r="GA101" s="35"/>
      <c r="GB101" s="35"/>
      <c r="GC101" s="35"/>
      <c r="GD101" s="35"/>
      <c r="GE101" s="35"/>
      <c r="GF101" s="35"/>
      <c r="GG101" s="35"/>
      <c r="GH101" s="35"/>
      <c r="GI101" s="35"/>
      <c r="GJ101" s="35"/>
      <c r="GK101" s="35"/>
      <c r="GL101" s="35"/>
      <c r="GM101" s="35"/>
      <c r="GN101" s="35"/>
      <c r="GO101" s="35"/>
      <c r="GP101" s="35"/>
      <c r="GQ101" s="35"/>
      <c r="GR101" s="35"/>
      <c r="GS101" s="35"/>
      <c r="GT101" s="35"/>
      <c r="GU101" s="35"/>
      <c r="GV101" s="35"/>
      <c r="GW101" s="35"/>
      <c r="GX101" s="35"/>
      <c r="GY101" s="35"/>
      <c r="GZ101" s="35"/>
      <c r="HA101" s="35"/>
      <c r="HB101" s="35"/>
      <c r="HC101" s="35"/>
      <c r="HD101" s="35"/>
      <c r="HE101" s="35"/>
      <c r="HF101" s="35"/>
      <c r="HG101" s="35"/>
      <c r="HH101" s="35"/>
      <c r="HI101" s="35"/>
      <c r="HJ101" s="35"/>
      <c r="HK101" s="35"/>
      <c r="HL101" s="35"/>
      <c r="HM101" s="35"/>
      <c r="HN101" s="35"/>
      <c r="HO101" s="35"/>
      <c r="HP101" s="35"/>
      <c r="HQ101" s="35"/>
      <c r="HR101" s="35"/>
      <c r="HS101" s="35"/>
      <c r="HT101" s="35"/>
      <c r="HU101" s="35"/>
      <c r="HV101" s="35"/>
      <c r="HW101" s="35"/>
      <c r="HX101" s="35"/>
      <c r="HY101" s="35"/>
      <c r="HZ101" s="35"/>
      <c r="IA101" s="35"/>
      <c r="IB101" s="35"/>
      <c r="IC101" s="35"/>
      <c r="ID101" s="35"/>
      <c r="IE101" s="35"/>
      <c r="IF101" s="35"/>
      <c r="IG101" s="35"/>
      <c r="IH101" s="35"/>
      <c r="II101" s="35"/>
      <c r="IJ101" s="35"/>
      <c r="IK101" s="35"/>
      <c r="IL101" s="35"/>
      <c r="IM101" s="35"/>
      <c r="IN101" s="35"/>
      <c r="IO101" s="35"/>
      <c r="IP101" s="35"/>
    </row>
    <row r="102" s="1" customFormat="1" ht="39" customHeight="1" spans="1:250">
      <c r="A102" s="43"/>
      <c r="B102" s="40"/>
      <c r="C102" s="22"/>
      <c r="D102" s="23"/>
      <c r="E102" s="24" t="s">
        <v>77</v>
      </c>
      <c r="F102" s="32">
        <v>7700000</v>
      </c>
      <c r="G102" s="32">
        <v>2278512</v>
      </c>
      <c r="H102" s="26" t="s">
        <v>154</v>
      </c>
      <c r="I102" s="24"/>
      <c r="J102" s="36">
        <v>77</v>
      </c>
      <c r="K102" s="37">
        <v>41</v>
      </c>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c r="EZ102" s="35"/>
      <c r="FA102" s="35"/>
      <c r="FB102" s="35"/>
      <c r="FC102" s="35"/>
      <c r="FD102" s="35"/>
      <c r="FE102" s="35"/>
      <c r="FF102" s="35"/>
      <c r="FG102" s="35"/>
      <c r="FH102" s="35"/>
      <c r="FI102" s="35"/>
      <c r="FJ102" s="35"/>
      <c r="FK102" s="35"/>
      <c r="FL102" s="35"/>
      <c r="FM102" s="35"/>
      <c r="FN102" s="35"/>
      <c r="FO102" s="35"/>
      <c r="FP102" s="35"/>
      <c r="FQ102" s="35"/>
      <c r="FR102" s="35"/>
      <c r="FS102" s="35"/>
      <c r="FT102" s="35"/>
      <c r="FU102" s="35"/>
      <c r="FV102" s="35"/>
      <c r="FW102" s="35"/>
      <c r="FX102" s="35"/>
      <c r="FY102" s="35"/>
      <c r="FZ102" s="35"/>
      <c r="GA102" s="35"/>
      <c r="GB102" s="35"/>
      <c r="GC102" s="35"/>
      <c r="GD102" s="35"/>
      <c r="GE102" s="35"/>
      <c r="GF102" s="35"/>
      <c r="GG102" s="35"/>
      <c r="GH102" s="35"/>
      <c r="GI102" s="35"/>
      <c r="GJ102" s="35"/>
      <c r="GK102" s="35"/>
      <c r="GL102" s="35"/>
      <c r="GM102" s="35"/>
      <c r="GN102" s="35"/>
      <c r="GO102" s="35"/>
      <c r="GP102" s="35"/>
      <c r="GQ102" s="35"/>
      <c r="GR102" s="35"/>
      <c r="GS102" s="35"/>
      <c r="GT102" s="35"/>
      <c r="GU102" s="35"/>
      <c r="GV102" s="35"/>
      <c r="GW102" s="35"/>
      <c r="GX102" s="35"/>
      <c r="GY102" s="35"/>
      <c r="GZ102" s="35"/>
      <c r="HA102" s="35"/>
      <c r="HB102" s="35"/>
      <c r="HC102" s="35"/>
      <c r="HD102" s="35"/>
      <c r="HE102" s="35"/>
      <c r="HF102" s="35"/>
      <c r="HG102" s="35"/>
      <c r="HH102" s="35"/>
      <c r="HI102" s="35"/>
      <c r="HJ102" s="35"/>
      <c r="HK102" s="35"/>
      <c r="HL102" s="35"/>
      <c r="HM102" s="35"/>
      <c r="HN102" s="35"/>
      <c r="HO102" s="35"/>
      <c r="HP102" s="35"/>
      <c r="HQ102" s="35"/>
      <c r="HR102" s="35"/>
      <c r="HS102" s="35"/>
      <c r="HT102" s="35"/>
      <c r="HU102" s="35"/>
      <c r="HV102" s="35"/>
      <c r="HW102" s="35"/>
      <c r="HX102" s="35"/>
      <c r="HY102" s="35"/>
      <c r="HZ102" s="35"/>
      <c r="IA102" s="35"/>
      <c r="IB102" s="35"/>
      <c r="IC102" s="35"/>
      <c r="ID102" s="35"/>
      <c r="IE102" s="35"/>
      <c r="IF102" s="35"/>
      <c r="IG102" s="35"/>
      <c r="IH102" s="35"/>
      <c r="II102" s="35"/>
      <c r="IJ102" s="35"/>
      <c r="IK102" s="35"/>
      <c r="IL102" s="35"/>
      <c r="IM102" s="35"/>
      <c r="IN102" s="35"/>
      <c r="IO102" s="35"/>
      <c r="IP102" s="35"/>
    </row>
    <row r="103" s="1" customFormat="1" ht="39" customHeight="1" spans="1:250">
      <c r="A103" s="43"/>
      <c r="B103" s="40"/>
      <c r="C103" s="22"/>
      <c r="D103" s="23"/>
      <c r="E103" s="24" t="s">
        <v>102</v>
      </c>
      <c r="F103" s="27">
        <v>3100000</v>
      </c>
      <c r="G103" s="27">
        <v>3100000</v>
      </c>
      <c r="H103" s="26" t="s">
        <v>155</v>
      </c>
      <c r="I103" s="24"/>
      <c r="J103" s="36">
        <v>62</v>
      </c>
      <c r="K103" s="37">
        <v>32</v>
      </c>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c r="FJ103" s="35"/>
      <c r="FK103" s="35"/>
      <c r="FL103" s="35"/>
      <c r="FM103" s="35"/>
      <c r="FN103" s="35"/>
      <c r="FO103" s="35"/>
      <c r="FP103" s="35"/>
      <c r="FQ103" s="35"/>
      <c r="FR103" s="35"/>
      <c r="FS103" s="35"/>
      <c r="FT103" s="35"/>
      <c r="FU103" s="35"/>
      <c r="FV103" s="35"/>
      <c r="FW103" s="35"/>
      <c r="FX103" s="35"/>
      <c r="FY103" s="35"/>
      <c r="FZ103" s="35"/>
      <c r="GA103" s="35"/>
      <c r="GB103" s="35"/>
      <c r="GC103" s="35"/>
      <c r="GD103" s="35"/>
      <c r="GE103" s="35"/>
      <c r="GF103" s="35"/>
      <c r="GG103" s="35"/>
      <c r="GH103" s="35"/>
      <c r="GI103" s="35"/>
      <c r="GJ103" s="35"/>
      <c r="GK103" s="35"/>
      <c r="GL103" s="35"/>
      <c r="GM103" s="35"/>
      <c r="GN103" s="35"/>
      <c r="GO103" s="35"/>
      <c r="GP103" s="35"/>
      <c r="GQ103" s="35"/>
      <c r="GR103" s="35"/>
      <c r="GS103" s="35"/>
      <c r="GT103" s="35"/>
      <c r="GU103" s="35"/>
      <c r="GV103" s="35"/>
      <c r="GW103" s="35"/>
      <c r="GX103" s="35"/>
      <c r="GY103" s="35"/>
      <c r="GZ103" s="35"/>
      <c r="HA103" s="35"/>
      <c r="HB103" s="35"/>
      <c r="HC103" s="35"/>
      <c r="HD103" s="35"/>
      <c r="HE103" s="35"/>
      <c r="HF103" s="35"/>
      <c r="HG103" s="35"/>
      <c r="HH103" s="35"/>
      <c r="HI103" s="35"/>
      <c r="HJ103" s="35"/>
      <c r="HK103" s="35"/>
      <c r="HL103" s="35"/>
      <c r="HM103" s="35"/>
      <c r="HN103" s="35"/>
      <c r="HO103" s="35"/>
      <c r="HP103" s="35"/>
      <c r="HQ103" s="35"/>
      <c r="HR103" s="35"/>
      <c r="HS103" s="35"/>
      <c r="HT103" s="35"/>
      <c r="HU103" s="35"/>
      <c r="HV103" s="35"/>
      <c r="HW103" s="35"/>
      <c r="HX103" s="35"/>
      <c r="HY103" s="35"/>
      <c r="HZ103" s="35"/>
      <c r="IA103" s="35"/>
      <c r="IB103" s="35"/>
      <c r="IC103" s="35"/>
      <c r="ID103" s="35"/>
      <c r="IE103" s="35"/>
      <c r="IF103" s="35"/>
      <c r="IG103" s="35"/>
      <c r="IH103" s="35"/>
      <c r="II103" s="35"/>
      <c r="IJ103" s="35"/>
      <c r="IK103" s="35"/>
      <c r="IL103" s="35"/>
      <c r="IM103" s="35"/>
      <c r="IN103" s="35"/>
      <c r="IO103" s="35"/>
      <c r="IP103" s="35"/>
    </row>
    <row r="104" s="1" customFormat="1" ht="39" customHeight="1" spans="1:250">
      <c r="A104" s="43"/>
      <c r="B104" s="40"/>
      <c r="C104" s="22"/>
      <c r="D104" s="23"/>
      <c r="E104" s="24" t="s">
        <v>156</v>
      </c>
      <c r="F104" s="27">
        <v>2100000</v>
      </c>
      <c r="G104" s="27">
        <v>1605000</v>
      </c>
      <c r="H104" s="26" t="s">
        <v>157</v>
      </c>
      <c r="I104" s="24"/>
      <c r="J104" s="36">
        <v>79</v>
      </c>
      <c r="K104" s="37">
        <v>64</v>
      </c>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c r="ET104" s="35"/>
      <c r="EU104" s="35"/>
      <c r="EV104" s="35"/>
      <c r="EW104" s="35"/>
      <c r="EX104" s="35"/>
      <c r="EY104" s="35"/>
      <c r="EZ104" s="35"/>
      <c r="FA104" s="35"/>
      <c r="FB104" s="35"/>
      <c r="FC104" s="35"/>
      <c r="FD104" s="35"/>
      <c r="FE104" s="35"/>
      <c r="FF104" s="35"/>
      <c r="FG104" s="35"/>
      <c r="FH104" s="35"/>
      <c r="FI104" s="35"/>
      <c r="FJ104" s="35"/>
      <c r="FK104" s="35"/>
      <c r="FL104" s="35"/>
      <c r="FM104" s="35"/>
      <c r="FN104" s="35"/>
      <c r="FO104" s="35"/>
      <c r="FP104" s="35"/>
      <c r="FQ104" s="35"/>
      <c r="FR104" s="35"/>
      <c r="FS104" s="35"/>
      <c r="FT104" s="35"/>
      <c r="FU104" s="35"/>
      <c r="FV104" s="35"/>
      <c r="FW104" s="35"/>
      <c r="FX104" s="35"/>
      <c r="FY104" s="35"/>
      <c r="FZ104" s="35"/>
      <c r="GA104" s="35"/>
      <c r="GB104" s="35"/>
      <c r="GC104" s="35"/>
      <c r="GD104" s="35"/>
      <c r="GE104" s="35"/>
      <c r="GF104" s="35"/>
      <c r="GG104" s="35"/>
      <c r="GH104" s="35"/>
      <c r="GI104" s="35"/>
      <c r="GJ104" s="35"/>
      <c r="GK104" s="35"/>
      <c r="GL104" s="35"/>
      <c r="GM104" s="35"/>
      <c r="GN104" s="35"/>
      <c r="GO104" s="35"/>
      <c r="GP104" s="35"/>
      <c r="GQ104" s="35"/>
      <c r="GR104" s="35"/>
      <c r="GS104" s="35"/>
      <c r="GT104" s="35"/>
      <c r="GU104" s="35"/>
      <c r="GV104" s="35"/>
      <c r="GW104" s="35"/>
      <c r="GX104" s="35"/>
      <c r="GY104" s="35"/>
      <c r="GZ104" s="35"/>
      <c r="HA104" s="35"/>
      <c r="HB104" s="35"/>
      <c r="HC104" s="35"/>
      <c r="HD104" s="35"/>
      <c r="HE104" s="35"/>
      <c r="HF104" s="35"/>
      <c r="HG104" s="35"/>
      <c r="HH104" s="35"/>
      <c r="HI104" s="35"/>
      <c r="HJ104" s="35"/>
      <c r="HK104" s="35"/>
      <c r="HL104" s="35"/>
      <c r="HM104" s="35"/>
      <c r="HN104" s="35"/>
      <c r="HO104" s="35"/>
      <c r="HP104" s="35"/>
      <c r="HQ104" s="35"/>
      <c r="HR104" s="35"/>
      <c r="HS104" s="35"/>
      <c r="HT104" s="35"/>
      <c r="HU104" s="35"/>
      <c r="HV104" s="35"/>
      <c r="HW104" s="35"/>
      <c r="HX104" s="35"/>
      <c r="HY104" s="35"/>
      <c r="HZ104" s="35"/>
      <c r="IA104" s="35"/>
      <c r="IB104" s="35"/>
      <c r="IC104" s="35"/>
      <c r="ID104" s="35"/>
      <c r="IE104" s="35"/>
      <c r="IF104" s="35"/>
      <c r="IG104" s="35"/>
      <c r="IH104" s="35"/>
      <c r="II104" s="35"/>
      <c r="IJ104" s="35"/>
      <c r="IK104" s="35"/>
      <c r="IL104" s="35"/>
      <c r="IM104" s="35"/>
      <c r="IN104" s="35"/>
      <c r="IO104" s="35"/>
      <c r="IP104" s="35"/>
    </row>
    <row r="105" s="1" customFormat="1" ht="39" customHeight="1" spans="1:250">
      <c r="A105" s="43"/>
      <c r="B105" s="40"/>
      <c r="C105" s="22"/>
      <c r="D105" s="23"/>
      <c r="E105" s="24" t="s">
        <v>156</v>
      </c>
      <c r="F105" s="27">
        <v>1000000</v>
      </c>
      <c r="G105" s="27">
        <v>998832</v>
      </c>
      <c r="H105" s="26" t="s">
        <v>158</v>
      </c>
      <c r="I105" s="24"/>
      <c r="J105" s="36">
        <v>80</v>
      </c>
      <c r="K105" s="37">
        <v>28</v>
      </c>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c r="ET105" s="35"/>
      <c r="EU105" s="35"/>
      <c r="EV105" s="35"/>
      <c r="EW105" s="35"/>
      <c r="EX105" s="35"/>
      <c r="EY105" s="35"/>
      <c r="EZ105" s="35"/>
      <c r="FA105" s="35"/>
      <c r="FB105" s="35"/>
      <c r="FC105" s="35"/>
      <c r="FD105" s="35"/>
      <c r="FE105" s="35"/>
      <c r="FF105" s="35"/>
      <c r="FG105" s="35"/>
      <c r="FH105" s="35"/>
      <c r="FI105" s="35"/>
      <c r="FJ105" s="35"/>
      <c r="FK105" s="35"/>
      <c r="FL105" s="35"/>
      <c r="FM105" s="35"/>
      <c r="FN105" s="35"/>
      <c r="FO105" s="35"/>
      <c r="FP105" s="35"/>
      <c r="FQ105" s="35"/>
      <c r="FR105" s="35"/>
      <c r="FS105" s="35"/>
      <c r="FT105" s="35"/>
      <c r="FU105" s="35"/>
      <c r="FV105" s="35"/>
      <c r="FW105" s="35"/>
      <c r="FX105" s="35"/>
      <c r="FY105" s="35"/>
      <c r="FZ105" s="35"/>
      <c r="GA105" s="35"/>
      <c r="GB105" s="35"/>
      <c r="GC105" s="35"/>
      <c r="GD105" s="35"/>
      <c r="GE105" s="35"/>
      <c r="GF105" s="35"/>
      <c r="GG105" s="35"/>
      <c r="GH105" s="35"/>
      <c r="GI105" s="35"/>
      <c r="GJ105" s="35"/>
      <c r="GK105" s="35"/>
      <c r="GL105" s="35"/>
      <c r="GM105" s="35"/>
      <c r="GN105" s="35"/>
      <c r="GO105" s="35"/>
      <c r="GP105" s="35"/>
      <c r="GQ105" s="35"/>
      <c r="GR105" s="35"/>
      <c r="GS105" s="35"/>
      <c r="GT105" s="35"/>
      <c r="GU105" s="35"/>
      <c r="GV105" s="35"/>
      <c r="GW105" s="35"/>
      <c r="GX105" s="35"/>
      <c r="GY105" s="35"/>
      <c r="GZ105" s="35"/>
      <c r="HA105" s="35"/>
      <c r="HB105" s="35"/>
      <c r="HC105" s="35"/>
      <c r="HD105" s="35"/>
      <c r="HE105" s="35"/>
      <c r="HF105" s="35"/>
      <c r="HG105" s="35"/>
      <c r="HH105" s="35"/>
      <c r="HI105" s="35"/>
      <c r="HJ105" s="35"/>
      <c r="HK105" s="35"/>
      <c r="HL105" s="35"/>
      <c r="HM105" s="35"/>
      <c r="HN105" s="35"/>
      <c r="HO105" s="35"/>
      <c r="HP105" s="35"/>
      <c r="HQ105" s="35"/>
      <c r="HR105" s="35"/>
      <c r="HS105" s="35"/>
      <c r="HT105" s="35"/>
      <c r="HU105" s="35"/>
      <c r="HV105" s="35"/>
      <c r="HW105" s="35"/>
      <c r="HX105" s="35"/>
      <c r="HY105" s="35"/>
      <c r="HZ105" s="35"/>
      <c r="IA105" s="35"/>
      <c r="IB105" s="35"/>
      <c r="IC105" s="35"/>
      <c r="ID105" s="35"/>
      <c r="IE105" s="35"/>
      <c r="IF105" s="35"/>
      <c r="IG105" s="35"/>
      <c r="IH105" s="35"/>
      <c r="II105" s="35"/>
      <c r="IJ105" s="35"/>
      <c r="IK105" s="35"/>
      <c r="IL105" s="35"/>
      <c r="IM105" s="35"/>
      <c r="IN105" s="35"/>
      <c r="IO105" s="35"/>
      <c r="IP105" s="35"/>
    </row>
    <row r="106" s="1" customFormat="1" ht="39" customHeight="1" spans="1:250">
      <c r="A106" s="43"/>
      <c r="B106" s="40"/>
      <c r="C106" s="22"/>
      <c r="D106" s="23"/>
      <c r="E106" s="24" t="s">
        <v>159</v>
      </c>
      <c r="F106" s="27">
        <v>1836000</v>
      </c>
      <c r="G106" s="27">
        <v>1825746</v>
      </c>
      <c r="H106" s="26" t="s">
        <v>160</v>
      </c>
      <c r="I106" s="24"/>
      <c r="J106" s="36">
        <v>81</v>
      </c>
      <c r="K106" s="37" t="s">
        <v>161</v>
      </c>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c r="ET106" s="35"/>
      <c r="EU106" s="35"/>
      <c r="EV106" s="35"/>
      <c r="EW106" s="35"/>
      <c r="EX106" s="35"/>
      <c r="EY106" s="35"/>
      <c r="EZ106" s="35"/>
      <c r="FA106" s="35"/>
      <c r="FB106" s="35"/>
      <c r="FC106" s="35"/>
      <c r="FD106" s="35"/>
      <c r="FE106" s="35"/>
      <c r="FF106" s="35"/>
      <c r="FG106" s="35"/>
      <c r="FH106" s="35"/>
      <c r="FI106" s="35"/>
      <c r="FJ106" s="35"/>
      <c r="FK106" s="35"/>
      <c r="FL106" s="35"/>
      <c r="FM106" s="35"/>
      <c r="FN106" s="35"/>
      <c r="FO106" s="35"/>
      <c r="FP106" s="35"/>
      <c r="FQ106" s="35"/>
      <c r="FR106" s="35"/>
      <c r="FS106" s="35"/>
      <c r="FT106" s="35"/>
      <c r="FU106" s="35"/>
      <c r="FV106" s="35"/>
      <c r="FW106" s="35"/>
      <c r="FX106" s="35"/>
      <c r="FY106" s="35"/>
      <c r="FZ106" s="35"/>
      <c r="GA106" s="35"/>
      <c r="GB106" s="35"/>
      <c r="GC106" s="35"/>
      <c r="GD106" s="35"/>
      <c r="GE106" s="35"/>
      <c r="GF106" s="35"/>
      <c r="GG106" s="35"/>
      <c r="GH106" s="35"/>
      <c r="GI106" s="35"/>
      <c r="GJ106" s="35"/>
      <c r="GK106" s="35"/>
      <c r="GL106" s="35"/>
      <c r="GM106" s="35"/>
      <c r="GN106" s="35"/>
      <c r="GO106" s="35"/>
      <c r="GP106" s="35"/>
      <c r="GQ106" s="35"/>
      <c r="GR106" s="35"/>
      <c r="GS106" s="35"/>
      <c r="GT106" s="35"/>
      <c r="GU106" s="35"/>
      <c r="GV106" s="35"/>
      <c r="GW106" s="35"/>
      <c r="GX106" s="35"/>
      <c r="GY106" s="35"/>
      <c r="GZ106" s="35"/>
      <c r="HA106" s="35"/>
      <c r="HB106" s="35"/>
      <c r="HC106" s="35"/>
      <c r="HD106" s="35"/>
      <c r="HE106" s="35"/>
      <c r="HF106" s="35"/>
      <c r="HG106" s="35"/>
      <c r="HH106" s="35"/>
      <c r="HI106" s="35"/>
      <c r="HJ106" s="35"/>
      <c r="HK106" s="35"/>
      <c r="HL106" s="35"/>
      <c r="HM106" s="35"/>
      <c r="HN106" s="35"/>
      <c r="HO106" s="35"/>
      <c r="HP106" s="35"/>
      <c r="HQ106" s="35"/>
      <c r="HR106" s="35"/>
      <c r="HS106" s="35"/>
      <c r="HT106" s="35"/>
      <c r="HU106" s="35"/>
      <c r="HV106" s="35"/>
      <c r="HW106" s="35"/>
      <c r="HX106" s="35"/>
      <c r="HY106" s="35"/>
      <c r="HZ106" s="35"/>
      <c r="IA106" s="35"/>
      <c r="IB106" s="35"/>
      <c r="IC106" s="35"/>
      <c r="ID106" s="35"/>
      <c r="IE106" s="35"/>
      <c r="IF106" s="35"/>
      <c r="IG106" s="35"/>
      <c r="IH106" s="35"/>
      <c r="II106" s="35"/>
      <c r="IJ106" s="35"/>
      <c r="IK106" s="35"/>
      <c r="IL106" s="35"/>
      <c r="IM106" s="35"/>
      <c r="IN106" s="35"/>
      <c r="IO106" s="35"/>
      <c r="IP106" s="35"/>
    </row>
    <row r="107" s="1" customFormat="1" ht="39" customHeight="1" spans="1:250">
      <c r="A107" s="43"/>
      <c r="B107" s="40"/>
      <c r="C107" s="22"/>
      <c r="D107" s="23"/>
      <c r="E107" s="24" t="s">
        <v>159</v>
      </c>
      <c r="F107" s="27">
        <v>16000000</v>
      </c>
      <c r="G107" s="27">
        <v>5603354.7</v>
      </c>
      <c r="H107" s="26" t="s">
        <v>162</v>
      </c>
      <c r="I107" s="24"/>
      <c r="J107" s="36">
        <v>82</v>
      </c>
      <c r="K107" s="37">
        <v>71</v>
      </c>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c r="ET107" s="35"/>
      <c r="EU107" s="35"/>
      <c r="EV107" s="35"/>
      <c r="EW107" s="35"/>
      <c r="EX107" s="35"/>
      <c r="EY107" s="35"/>
      <c r="EZ107" s="35"/>
      <c r="FA107" s="35"/>
      <c r="FB107" s="35"/>
      <c r="FC107" s="35"/>
      <c r="FD107" s="35"/>
      <c r="FE107" s="35"/>
      <c r="FF107" s="35"/>
      <c r="FG107" s="35"/>
      <c r="FH107" s="35"/>
      <c r="FI107" s="35"/>
      <c r="FJ107" s="35"/>
      <c r="FK107" s="35"/>
      <c r="FL107" s="35"/>
      <c r="FM107" s="35"/>
      <c r="FN107" s="35"/>
      <c r="FO107" s="35"/>
      <c r="FP107" s="35"/>
      <c r="FQ107" s="35"/>
      <c r="FR107" s="35"/>
      <c r="FS107" s="35"/>
      <c r="FT107" s="35"/>
      <c r="FU107" s="35"/>
      <c r="FV107" s="35"/>
      <c r="FW107" s="35"/>
      <c r="FX107" s="35"/>
      <c r="FY107" s="35"/>
      <c r="FZ107" s="35"/>
      <c r="GA107" s="35"/>
      <c r="GB107" s="35"/>
      <c r="GC107" s="35"/>
      <c r="GD107" s="35"/>
      <c r="GE107" s="35"/>
      <c r="GF107" s="35"/>
      <c r="GG107" s="35"/>
      <c r="GH107" s="35"/>
      <c r="GI107" s="35"/>
      <c r="GJ107" s="35"/>
      <c r="GK107" s="35"/>
      <c r="GL107" s="35"/>
      <c r="GM107" s="35"/>
      <c r="GN107" s="35"/>
      <c r="GO107" s="35"/>
      <c r="GP107" s="35"/>
      <c r="GQ107" s="35"/>
      <c r="GR107" s="35"/>
      <c r="GS107" s="35"/>
      <c r="GT107" s="35"/>
      <c r="GU107" s="35"/>
      <c r="GV107" s="35"/>
      <c r="GW107" s="35"/>
      <c r="GX107" s="35"/>
      <c r="GY107" s="35"/>
      <c r="GZ107" s="35"/>
      <c r="HA107" s="35"/>
      <c r="HB107" s="35"/>
      <c r="HC107" s="35"/>
      <c r="HD107" s="35"/>
      <c r="HE107" s="35"/>
      <c r="HF107" s="35"/>
      <c r="HG107" s="35"/>
      <c r="HH107" s="35"/>
      <c r="HI107" s="35"/>
      <c r="HJ107" s="35"/>
      <c r="HK107" s="35"/>
      <c r="HL107" s="35"/>
      <c r="HM107" s="35"/>
      <c r="HN107" s="35"/>
      <c r="HO107" s="35"/>
      <c r="HP107" s="35"/>
      <c r="HQ107" s="35"/>
      <c r="HR107" s="35"/>
      <c r="HS107" s="35"/>
      <c r="HT107" s="35"/>
      <c r="HU107" s="35"/>
      <c r="HV107" s="35"/>
      <c r="HW107" s="35"/>
      <c r="HX107" s="35"/>
      <c r="HY107" s="35"/>
      <c r="HZ107" s="35"/>
      <c r="IA107" s="35"/>
      <c r="IB107" s="35"/>
      <c r="IC107" s="35"/>
      <c r="ID107" s="35"/>
      <c r="IE107" s="35"/>
      <c r="IF107" s="35"/>
      <c r="IG107" s="35"/>
      <c r="IH107" s="35"/>
      <c r="II107" s="35"/>
      <c r="IJ107" s="35"/>
      <c r="IK107" s="35"/>
      <c r="IL107" s="35"/>
      <c r="IM107" s="35"/>
      <c r="IN107" s="35"/>
      <c r="IO107" s="35"/>
      <c r="IP107" s="35"/>
    </row>
    <row r="108" s="1" customFormat="1" ht="39" customHeight="1" spans="1:250">
      <c r="A108" s="43"/>
      <c r="B108" s="40"/>
      <c r="C108" s="22"/>
      <c r="D108" s="23"/>
      <c r="E108" s="24" t="s">
        <v>80</v>
      </c>
      <c r="F108" s="27"/>
      <c r="G108" s="27">
        <v>5765125.6</v>
      </c>
      <c r="H108" s="26" t="s">
        <v>162</v>
      </c>
      <c r="I108" s="24"/>
      <c r="J108" s="36">
        <v>82</v>
      </c>
      <c r="K108" s="37">
        <v>71</v>
      </c>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c r="ET108" s="35"/>
      <c r="EU108" s="35"/>
      <c r="EV108" s="35"/>
      <c r="EW108" s="35"/>
      <c r="EX108" s="35"/>
      <c r="EY108" s="35"/>
      <c r="EZ108" s="35"/>
      <c r="FA108" s="35"/>
      <c r="FB108" s="35"/>
      <c r="FC108" s="35"/>
      <c r="FD108" s="35"/>
      <c r="FE108" s="35"/>
      <c r="FF108" s="35"/>
      <c r="FG108" s="35"/>
      <c r="FH108" s="35"/>
      <c r="FI108" s="35"/>
      <c r="FJ108" s="35"/>
      <c r="FK108" s="35"/>
      <c r="FL108" s="35"/>
      <c r="FM108" s="35"/>
      <c r="FN108" s="35"/>
      <c r="FO108" s="35"/>
      <c r="FP108" s="35"/>
      <c r="FQ108" s="35"/>
      <c r="FR108" s="35"/>
      <c r="FS108" s="35"/>
      <c r="FT108" s="35"/>
      <c r="FU108" s="35"/>
      <c r="FV108" s="35"/>
      <c r="FW108" s="35"/>
      <c r="FX108" s="35"/>
      <c r="FY108" s="35"/>
      <c r="FZ108" s="35"/>
      <c r="GA108" s="35"/>
      <c r="GB108" s="35"/>
      <c r="GC108" s="35"/>
      <c r="GD108" s="35"/>
      <c r="GE108" s="35"/>
      <c r="GF108" s="35"/>
      <c r="GG108" s="35"/>
      <c r="GH108" s="35"/>
      <c r="GI108" s="35"/>
      <c r="GJ108" s="35"/>
      <c r="GK108" s="35"/>
      <c r="GL108" s="35"/>
      <c r="GM108" s="35"/>
      <c r="GN108" s="35"/>
      <c r="GO108" s="35"/>
      <c r="GP108" s="35"/>
      <c r="GQ108" s="35"/>
      <c r="GR108" s="35"/>
      <c r="GS108" s="35"/>
      <c r="GT108" s="35"/>
      <c r="GU108" s="35"/>
      <c r="GV108" s="35"/>
      <c r="GW108" s="35"/>
      <c r="GX108" s="35"/>
      <c r="GY108" s="35"/>
      <c r="GZ108" s="35"/>
      <c r="HA108" s="35"/>
      <c r="HB108" s="35"/>
      <c r="HC108" s="35"/>
      <c r="HD108" s="35"/>
      <c r="HE108" s="35"/>
      <c r="HF108" s="35"/>
      <c r="HG108" s="35"/>
      <c r="HH108" s="35"/>
      <c r="HI108" s="35"/>
      <c r="HJ108" s="35"/>
      <c r="HK108" s="35"/>
      <c r="HL108" s="35"/>
      <c r="HM108" s="35"/>
      <c r="HN108" s="35"/>
      <c r="HO108" s="35"/>
      <c r="HP108" s="35"/>
      <c r="HQ108" s="35"/>
      <c r="HR108" s="35"/>
      <c r="HS108" s="35"/>
      <c r="HT108" s="35"/>
      <c r="HU108" s="35"/>
      <c r="HV108" s="35"/>
      <c r="HW108" s="35"/>
      <c r="HX108" s="35"/>
      <c r="HY108" s="35"/>
      <c r="HZ108" s="35"/>
      <c r="IA108" s="35"/>
      <c r="IB108" s="35"/>
      <c r="IC108" s="35"/>
      <c r="ID108" s="35"/>
      <c r="IE108" s="35"/>
      <c r="IF108" s="35"/>
      <c r="IG108" s="35"/>
      <c r="IH108" s="35"/>
      <c r="II108" s="35"/>
      <c r="IJ108" s="35"/>
      <c r="IK108" s="35"/>
      <c r="IL108" s="35"/>
      <c r="IM108" s="35"/>
      <c r="IN108" s="35"/>
      <c r="IO108" s="35"/>
      <c r="IP108" s="35"/>
    </row>
    <row r="109" s="1" customFormat="1" ht="39" customHeight="1" spans="1:250">
      <c r="A109" s="43"/>
      <c r="B109" s="40"/>
      <c r="C109" s="22"/>
      <c r="D109" s="23"/>
      <c r="E109" s="24" t="s">
        <v>163</v>
      </c>
      <c r="F109" s="27"/>
      <c r="G109" s="27">
        <v>834811.83</v>
      </c>
      <c r="H109" s="26" t="s">
        <v>162</v>
      </c>
      <c r="I109" s="24"/>
      <c r="J109" s="36">
        <v>82</v>
      </c>
      <c r="K109" s="37">
        <v>71</v>
      </c>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c r="ET109" s="35"/>
      <c r="EU109" s="35"/>
      <c r="EV109" s="35"/>
      <c r="EW109" s="35"/>
      <c r="EX109" s="35"/>
      <c r="EY109" s="35"/>
      <c r="EZ109" s="35"/>
      <c r="FA109" s="35"/>
      <c r="FB109" s="35"/>
      <c r="FC109" s="35"/>
      <c r="FD109" s="35"/>
      <c r="FE109" s="35"/>
      <c r="FF109" s="35"/>
      <c r="FG109" s="35"/>
      <c r="FH109" s="35"/>
      <c r="FI109" s="35"/>
      <c r="FJ109" s="35"/>
      <c r="FK109" s="35"/>
      <c r="FL109" s="35"/>
      <c r="FM109" s="35"/>
      <c r="FN109" s="35"/>
      <c r="FO109" s="35"/>
      <c r="FP109" s="35"/>
      <c r="FQ109" s="35"/>
      <c r="FR109" s="35"/>
      <c r="FS109" s="35"/>
      <c r="FT109" s="35"/>
      <c r="FU109" s="35"/>
      <c r="FV109" s="35"/>
      <c r="FW109" s="35"/>
      <c r="FX109" s="35"/>
      <c r="FY109" s="35"/>
      <c r="FZ109" s="35"/>
      <c r="GA109" s="35"/>
      <c r="GB109" s="35"/>
      <c r="GC109" s="35"/>
      <c r="GD109" s="35"/>
      <c r="GE109" s="35"/>
      <c r="GF109" s="35"/>
      <c r="GG109" s="35"/>
      <c r="GH109" s="35"/>
      <c r="GI109" s="35"/>
      <c r="GJ109" s="35"/>
      <c r="GK109" s="35"/>
      <c r="GL109" s="35"/>
      <c r="GM109" s="35"/>
      <c r="GN109" s="35"/>
      <c r="GO109" s="35"/>
      <c r="GP109" s="35"/>
      <c r="GQ109" s="35"/>
      <c r="GR109" s="35"/>
      <c r="GS109" s="35"/>
      <c r="GT109" s="35"/>
      <c r="GU109" s="35"/>
      <c r="GV109" s="35"/>
      <c r="GW109" s="35"/>
      <c r="GX109" s="35"/>
      <c r="GY109" s="35"/>
      <c r="GZ109" s="35"/>
      <c r="HA109" s="35"/>
      <c r="HB109" s="35"/>
      <c r="HC109" s="35"/>
      <c r="HD109" s="35"/>
      <c r="HE109" s="35"/>
      <c r="HF109" s="35"/>
      <c r="HG109" s="35"/>
      <c r="HH109" s="35"/>
      <c r="HI109" s="35"/>
      <c r="HJ109" s="35"/>
      <c r="HK109" s="35"/>
      <c r="HL109" s="35"/>
      <c r="HM109" s="35"/>
      <c r="HN109" s="35"/>
      <c r="HO109" s="35"/>
      <c r="HP109" s="35"/>
      <c r="HQ109" s="35"/>
      <c r="HR109" s="35"/>
      <c r="HS109" s="35"/>
      <c r="HT109" s="35"/>
      <c r="HU109" s="35"/>
      <c r="HV109" s="35"/>
      <c r="HW109" s="35"/>
      <c r="HX109" s="35"/>
      <c r="HY109" s="35"/>
      <c r="HZ109" s="35"/>
      <c r="IA109" s="35"/>
      <c r="IB109" s="35"/>
      <c r="IC109" s="35"/>
      <c r="ID109" s="35"/>
      <c r="IE109" s="35"/>
      <c r="IF109" s="35"/>
      <c r="IG109" s="35"/>
      <c r="IH109" s="35"/>
      <c r="II109" s="35"/>
      <c r="IJ109" s="35"/>
      <c r="IK109" s="35"/>
      <c r="IL109" s="35"/>
      <c r="IM109" s="35"/>
      <c r="IN109" s="35"/>
      <c r="IO109" s="35"/>
      <c r="IP109" s="35"/>
    </row>
    <row r="110" s="1" customFormat="1" ht="39" customHeight="1" spans="1:250">
      <c r="A110" s="43"/>
      <c r="B110" s="40"/>
      <c r="C110" s="22"/>
      <c r="D110" s="23"/>
      <c r="E110" s="24" t="s">
        <v>164</v>
      </c>
      <c r="F110" s="27">
        <v>8485300</v>
      </c>
      <c r="G110" s="27">
        <v>2855839</v>
      </c>
      <c r="H110" s="26" t="s">
        <v>165</v>
      </c>
      <c r="I110" s="24"/>
      <c r="J110" s="36">
        <v>83</v>
      </c>
      <c r="K110" s="37">
        <v>72</v>
      </c>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c r="ET110" s="35"/>
      <c r="EU110" s="35"/>
      <c r="EV110" s="35"/>
      <c r="EW110" s="35"/>
      <c r="EX110" s="35"/>
      <c r="EY110" s="35"/>
      <c r="EZ110" s="35"/>
      <c r="FA110" s="35"/>
      <c r="FB110" s="35"/>
      <c r="FC110" s="35"/>
      <c r="FD110" s="35"/>
      <c r="FE110" s="35"/>
      <c r="FF110" s="35"/>
      <c r="FG110" s="35"/>
      <c r="FH110" s="35"/>
      <c r="FI110" s="35"/>
      <c r="FJ110" s="35"/>
      <c r="FK110" s="35"/>
      <c r="FL110" s="35"/>
      <c r="FM110" s="35"/>
      <c r="FN110" s="35"/>
      <c r="FO110" s="35"/>
      <c r="FP110" s="35"/>
      <c r="FQ110" s="35"/>
      <c r="FR110" s="35"/>
      <c r="FS110" s="35"/>
      <c r="FT110" s="35"/>
      <c r="FU110" s="35"/>
      <c r="FV110" s="35"/>
      <c r="FW110" s="35"/>
      <c r="FX110" s="35"/>
      <c r="FY110" s="35"/>
      <c r="FZ110" s="35"/>
      <c r="GA110" s="35"/>
      <c r="GB110" s="35"/>
      <c r="GC110" s="35"/>
      <c r="GD110" s="35"/>
      <c r="GE110" s="35"/>
      <c r="GF110" s="35"/>
      <c r="GG110" s="35"/>
      <c r="GH110" s="35"/>
      <c r="GI110" s="35"/>
      <c r="GJ110" s="35"/>
      <c r="GK110" s="35"/>
      <c r="GL110" s="35"/>
      <c r="GM110" s="35"/>
      <c r="GN110" s="35"/>
      <c r="GO110" s="35"/>
      <c r="GP110" s="35"/>
      <c r="GQ110" s="35"/>
      <c r="GR110" s="35"/>
      <c r="GS110" s="35"/>
      <c r="GT110" s="35"/>
      <c r="GU110" s="35"/>
      <c r="GV110" s="35"/>
      <c r="GW110" s="35"/>
      <c r="GX110" s="35"/>
      <c r="GY110" s="35"/>
      <c r="GZ110" s="35"/>
      <c r="HA110" s="35"/>
      <c r="HB110" s="35"/>
      <c r="HC110" s="35"/>
      <c r="HD110" s="35"/>
      <c r="HE110" s="35"/>
      <c r="HF110" s="35"/>
      <c r="HG110" s="35"/>
      <c r="HH110" s="35"/>
      <c r="HI110" s="35"/>
      <c r="HJ110" s="35"/>
      <c r="HK110" s="35"/>
      <c r="HL110" s="35"/>
      <c r="HM110" s="35"/>
      <c r="HN110" s="35"/>
      <c r="HO110" s="35"/>
      <c r="HP110" s="35"/>
      <c r="HQ110" s="35"/>
      <c r="HR110" s="35"/>
      <c r="HS110" s="35"/>
      <c r="HT110" s="35"/>
      <c r="HU110" s="35"/>
      <c r="HV110" s="35"/>
      <c r="HW110" s="35"/>
      <c r="HX110" s="35"/>
      <c r="HY110" s="35"/>
      <c r="HZ110" s="35"/>
      <c r="IA110" s="35"/>
      <c r="IB110" s="35"/>
      <c r="IC110" s="35"/>
      <c r="ID110" s="35"/>
      <c r="IE110" s="35"/>
      <c r="IF110" s="35"/>
      <c r="IG110" s="35"/>
      <c r="IH110" s="35"/>
      <c r="II110" s="35"/>
      <c r="IJ110" s="35"/>
      <c r="IK110" s="35"/>
      <c r="IL110" s="35"/>
      <c r="IM110" s="35"/>
      <c r="IN110" s="35"/>
      <c r="IO110" s="35"/>
      <c r="IP110" s="35"/>
    </row>
    <row r="111" s="1" customFormat="1" ht="39" customHeight="1" spans="1:250">
      <c r="A111" s="43"/>
      <c r="B111" s="40"/>
      <c r="C111" s="22"/>
      <c r="D111" s="23"/>
      <c r="E111" s="24" t="s">
        <v>80</v>
      </c>
      <c r="F111" s="27"/>
      <c r="G111" s="27">
        <v>3997500</v>
      </c>
      <c r="H111" s="26" t="s">
        <v>165</v>
      </c>
      <c r="I111" s="24"/>
      <c r="J111" s="36">
        <v>83</v>
      </c>
      <c r="K111" s="37">
        <v>72</v>
      </c>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c r="ET111" s="35"/>
      <c r="EU111" s="35"/>
      <c r="EV111" s="35"/>
      <c r="EW111" s="35"/>
      <c r="EX111" s="35"/>
      <c r="EY111" s="35"/>
      <c r="EZ111" s="35"/>
      <c r="FA111" s="35"/>
      <c r="FB111" s="35"/>
      <c r="FC111" s="35"/>
      <c r="FD111" s="35"/>
      <c r="FE111" s="35"/>
      <c r="FF111" s="35"/>
      <c r="FG111" s="35"/>
      <c r="FH111" s="35"/>
      <c r="FI111" s="35"/>
      <c r="FJ111" s="35"/>
      <c r="FK111" s="35"/>
      <c r="FL111" s="35"/>
      <c r="FM111" s="35"/>
      <c r="FN111" s="35"/>
      <c r="FO111" s="35"/>
      <c r="FP111" s="35"/>
      <c r="FQ111" s="35"/>
      <c r="FR111" s="35"/>
      <c r="FS111" s="35"/>
      <c r="FT111" s="35"/>
      <c r="FU111" s="35"/>
      <c r="FV111" s="35"/>
      <c r="FW111" s="35"/>
      <c r="FX111" s="35"/>
      <c r="FY111" s="35"/>
      <c r="FZ111" s="35"/>
      <c r="GA111" s="35"/>
      <c r="GB111" s="35"/>
      <c r="GC111" s="35"/>
      <c r="GD111" s="35"/>
      <c r="GE111" s="35"/>
      <c r="GF111" s="35"/>
      <c r="GG111" s="35"/>
      <c r="GH111" s="35"/>
      <c r="GI111" s="35"/>
      <c r="GJ111" s="35"/>
      <c r="GK111" s="35"/>
      <c r="GL111" s="35"/>
      <c r="GM111" s="35"/>
      <c r="GN111" s="35"/>
      <c r="GO111" s="35"/>
      <c r="GP111" s="35"/>
      <c r="GQ111" s="35"/>
      <c r="GR111" s="35"/>
      <c r="GS111" s="35"/>
      <c r="GT111" s="35"/>
      <c r="GU111" s="35"/>
      <c r="GV111" s="35"/>
      <c r="GW111" s="35"/>
      <c r="GX111" s="35"/>
      <c r="GY111" s="35"/>
      <c r="GZ111" s="35"/>
      <c r="HA111" s="35"/>
      <c r="HB111" s="35"/>
      <c r="HC111" s="35"/>
      <c r="HD111" s="35"/>
      <c r="HE111" s="35"/>
      <c r="HF111" s="35"/>
      <c r="HG111" s="35"/>
      <c r="HH111" s="35"/>
      <c r="HI111" s="35"/>
      <c r="HJ111" s="35"/>
      <c r="HK111" s="35"/>
      <c r="HL111" s="35"/>
      <c r="HM111" s="35"/>
      <c r="HN111" s="35"/>
      <c r="HO111" s="35"/>
      <c r="HP111" s="35"/>
      <c r="HQ111" s="35"/>
      <c r="HR111" s="35"/>
      <c r="HS111" s="35"/>
      <c r="HT111" s="35"/>
      <c r="HU111" s="35"/>
      <c r="HV111" s="35"/>
      <c r="HW111" s="35"/>
      <c r="HX111" s="35"/>
      <c r="HY111" s="35"/>
      <c r="HZ111" s="35"/>
      <c r="IA111" s="35"/>
      <c r="IB111" s="35"/>
      <c r="IC111" s="35"/>
      <c r="ID111" s="35"/>
      <c r="IE111" s="35"/>
      <c r="IF111" s="35"/>
      <c r="IG111" s="35"/>
      <c r="IH111" s="35"/>
      <c r="II111" s="35"/>
      <c r="IJ111" s="35"/>
      <c r="IK111" s="35"/>
      <c r="IL111" s="35"/>
      <c r="IM111" s="35"/>
      <c r="IN111" s="35"/>
      <c r="IO111" s="35"/>
      <c r="IP111" s="35"/>
    </row>
    <row r="112" s="1" customFormat="1" ht="39" customHeight="1" spans="1:250">
      <c r="A112" s="43" t="s">
        <v>166</v>
      </c>
      <c r="B112" s="40" t="s">
        <v>167</v>
      </c>
      <c r="C112" s="22" t="s">
        <v>16</v>
      </c>
      <c r="D112" s="23">
        <v>23500000</v>
      </c>
      <c r="E112" s="24" t="s">
        <v>168</v>
      </c>
      <c r="F112" s="27">
        <v>8568847.4</v>
      </c>
      <c r="G112" s="27">
        <v>4323290</v>
      </c>
      <c r="H112" s="26" t="s">
        <v>96</v>
      </c>
      <c r="I112" s="24">
        <f>D112-G112-G113</f>
        <v>16276710</v>
      </c>
      <c r="J112" s="36">
        <v>84</v>
      </c>
      <c r="K112" s="37">
        <v>31</v>
      </c>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c r="CE112" s="35"/>
      <c r="CF112" s="35"/>
      <c r="CG112" s="35"/>
      <c r="CH112" s="35"/>
      <c r="CI112" s="35"/>
      <c r="CJ112" s="35"/>
      <c r="CK112" s="35"/>
      <c r="CL112" s="35"/>
      <c r="CM112" s="35"/>
      <c r="CN112" s="35"/>
      <c r="CO112" s="35"/>
      <c r="CP112" s="35"/>
      <c r="CQ112" s="35"/>
      <c r="CR112" s="35"/>
      <c r="CS112" s="35"/>
      <c r="CT112" s="35"/>
      <c r="CU112" s="35"/>
      <c r="CV112" s="35"/>
      <c r="CW112" s="35"/>
      <c r="CX112" s="35"/>
      <c r="CY112" s="35"/>
      <c r="CZ112" s="35"/>
      <c r="DA112" s="35"/>
      <c r="DB112" s="35"/>
      <c r="DC112" s="35"/>
      <c r="DD112" s="35"/>
      <c r="DE112" s="35"/>
      <c r="DF112" s="35"/>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c r="ET112" s="35"/>
      <c r="EU112" s="35"/>
      <c r="EV112" s="35"/>
      <c r="EW112" s="35"/>
      <c r="EX112" s="35"/>
      <c r="EY112" s="35"/>
      <c r="EZ112" s="35"/>
      <c r="FA112" s="35"/>
      <c r="FB112" s="35"/>
      <c r="FC112" s="35"/>
      <c r="FD112" s="35"/>
      <c r="FE112" s="35"/>
      <c r="FF112" s="35"/>
      <c r="FG112" s="35"/>
      <c r="FH112" s="35"/>
      <c r="FI112" s="35"/>
      <c r="FJ112" s="35"/>
      <c r="FK112" s="35"/>
      <c r="FL112" s="35"/>
      <c r="FM112" s="35"/>
      <c r="FN112" s="35"/>
      <c r="FO112" s="35"/>
      <c r="FP112" s="35"/>
      <c r="FQ112" s="35"/>
      <c r="FR112" s="35"/>
      <c r="FS112" s="35"/>
      <c r="FT112" s="35"/>
      <c r="FU112" s="35"/>
      <c r="FV112" s="35"/>
      <c r="FW112" s="35"/>
      <c r="FX112" s="35"/>
      <c r="FY112" s="35"/>
      <c r="FZ112" s="35"/>
      <c r="GA112" s="35"/>
      <c r="GB112" s="35"/>
      <c r="GC112" s="35"/>
      <c r="GD112" s="35"/>
      <c r="GE112" s="35"/>
      <c r="GF112" s="35"/>
      <c r="GG112" s="35"/>
      <c r="GH112" s="35"/>
      <c r="GI112" s="35"/>
      <c r="GJ112" s="35"/>
      <c r="GK112" s="35"/>
      <c r="GL112" s="35"/>
      <c r="GM112" s="35"/>
      <c r="GN112" s="35"/>
      <c r="GO112" s="35"/>
      <c r="GP112" s="35"/>
      <c r="GQ112" s="35"/>
      <c r="GR112" s="35"/>
      <c r="GS112" s="35"/>
      <c r="GT112" s="35"/>
      <c r="GU112" s="35"/>
      <c r="GV112" s="35"/>
      <c r="GW112" s="35"/>
      <c r="GX112" s="35"/>
      <c r="GY112" s="35"/>
      <c r="GZ112" s="35"/>
      <c r="HA112" s="35"/>
      <c r="HB112" s="35"/>
      <c r="HC112" s="35"/>
      <c r="HD112" s="35"/>
      <c r="HE112" s="35"/>
      <c r="HF112" s="35"/>
      <c r="HG112" s="35"/>
      <c r="HH112" s="35"/>
      <c r="HI112" s="35"/>
      <c r="HJ112" s="35"/>
      <c r="HK112" s="35"/>
      <c r="HL112" s="35"/>
      <c r="HM112" s="35"/>
      <c r="HN112" s="35"/>
      <c r="HO112" s="35"/>
      <c r="HP112" s="35"/>
      <c r="HQ112" s="35"/>
      <c r="HR112" s="35"/>
      <c r="HS112" s="35"/>
      <c r="HT112" s="35"/>
      <c r="HU112" s="35"/>
      <c r="HV112" s="35"/>
      <c r="HW112" s="35"/>
      <c r="HX112" s="35"/>
      <c r="HY112" s="35"/>
      <c r="HZ112" s="35"/>
      <c r="IA112" s="35"/>
      <c r="IB112" s="35"/>
      <c r="IC112" s="35"/>
      <c r="ID112" s="35"/>
      <c r="IE112" s="35"/>
      <c r="IF112" s="35"/>
      <c r="IG112" s="35"/>
      <c r="IH112" s="35"/>
      <c r="II112" s="35"/>
      <c r="IJ112" s="35"/>
      <c r="IK112" s="35"/>
      <c r="IL112" s="35"/>
      <c r="IM112" s="35"/>
      <c r="IN112" s="35"/>
      <c r="IO112" s="35"/>
      <c r="IP112" s="35"/>
    </row>
    <row r="113" s="1" customFormat="1" ht="39" customHeight="1" spans="1:250">
      <c r="A113" s="43"/>
      <c r="B113" s="40"/>
      <c r="C113" s="22"/>
      <c r="D113" s="23"/>
      <c r="E113" s="24" t="s">
        <v>118</v>
      </c>
      <c r="F113" s="27">
        <v>2900000</v>
      </c>
      <c r="G113" s="27">
        <v>2900000</v>
      </c>
      <c r="H113" s="26" t="s">
        <v>169</v>
      </c>
      <c r="I113" s="24"/>
      <c r="J113" s="36">
        <v>44</v>
      </c>
      <c r="K113" s="37">
        <v>103</v>
      </c>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c r="CT113" s="35"/>
      <c r="CU113" s="35"/>
      <c r="CV113" s="35"/>
      <c r="CW113" s="35"/>
      <c r="CX113" s="35"/>
      <c r="CY113" s="35"/>
      <c r="CZ113" s="35"/>
      <c r="DA113" s="35"/>
      <c r="DB113" s="35"/>
      <c r="DC113" s="35"/>
      <c r="DD113" s="35"/>
      <c r="DE113" s="35"/>
      <c r="DF113" s="35"/>
      <c r="DG113" s="35"/>
      <c r="DH113" s="35"/>
      <c r="DI113" s="35"/>
      <c r="DJ113" s="35"/>
      <c r="DK113" s="35"/>
      <c r="DL113" s="35"/>
      <c r="DM113" s="35"/>
      <c r="DN113" s="35"/>
      <c r="DO113" s="35"/>
      <c r="DP113" s="35"/>
      <c r="DQ113" s="35"/>
      <c r="DR113" s="35"/>
      <c r="DS113" s="35"/>
      <c r="DT113" s="35"/>
      <c r="DU113" s="35"/>
      <c r="DV113" s="35"/>
      <c r="DW113" s="35"/>
      <c r="DX113" s="35"/>
      <c r="DY113" s="35"/>
      <c r="DZ113" s="35"/>
      <c r="EA113" s="35"/>
      <c r="EB113" s="35"/>
      <c r="EC113" s="35"/>
      <c r="ED113" s="35"/>
      <c r="EE113" s="35"/>
      <c r="EF113" s="35"/>
      <c r="EG113" s="35"/>
      <c r="EH113" s="35"/>
      <c r="EI113" s="35"/>
      <c r="EJ113" s="35"/>
      <c r="EK113" s="35"/>
      <c r="EL113" s="35"/>
      <c r="EM113" s="35"/>
      <c r="EN113" s="35"/>
      <c r="EO113" s="35"/>
      <c r="EP113" s="35"/>
      <c r="EQ113" s="35"/>
      <c r="ER113" s="35"/>
      <c r="ES113" s="35"/>
      <c r="ET113" s="35"/>
      <c r="EU113" s="35"/>
      <c r="EV113" s="35"/>
      <c r="EW113" s="35"/>
      <c r="EX113" s="35"/>
      <c r="EY113" s="35"/>
      <c r="EZ113" s="35"/>
      <c r="FA113" s="35"/>
      <c r="FB113" s="35"/>
      <c r="FC113" s="35"/>
      <c r="FD113" s="35"/>
      <c r="FE113" s="35"/>
      <c r="FF113" s="35"/>
      <c r="FG113" s="35"/>
      <c r="FH113" s="35"/>
      <c r="FI113" s="35"/>
      <c r="FJ113" s="35"/>
      <c r="FK113" s="35"/>
      <c r="FL113" s="35"/>
      <c r="FM113" s="35"/>
      <c r="FN113" s="35"/>
      <c r="FO113" s="35"/>
      <c r="FP113" s="35"/>
      <c r="FQ113" s="35"/>
      <c r="FR113" s="35"/>
      <c r="FS113" s="35"/>
      <c r="FT113" s="35"/>
      <c r="FU113" s="35"/>
      <c r="FV113" s="35"/>
      <c r="FW113" s="35"/>
      <c r="FX113" s="35"/>
      <c r="FY113" s="35"/>
      <c r="FZ113" s="35"/>
      <c r="GA113" s="35"/>
      <c r="GB113" s="35"/>
      <c r="GC113" s="35"/>
      <c r="GD113" s="35"/>
      <c r="GE113" s="35"/>
      <c r="GF113" s="35"/>
      <c r="GG113" s="35"/>
      <c r="GH113" s="35"/>
      <c r="GI113" s="35"/>
      <c r="GJ113" s="35"/>
      <c r="GK113" s="35"/>
      <c r="GL113" s="35"/>
      <c r="GM113" s="35"/>
      <c r="GN113" s="35"/>
      <c r="GO113" s="35"/>
      <c r="GP113" s="35"/>
      <c r="GQ113" s="35"/>
      <c r="GR113" s="35"/>
      <c r="GS113" s="35"/>
      <c r="GT113" s="35"/>
      <c r="GU113" s="35"/>
      <c r="GV113" s="35"/>
      <c r="GW113" s="35"/>
      <c r="GX113" s="35"/>
      <c r="GY113" s="35"/>
      <c r="GZ113" s="35"/>
      <c r="HA113" s="35"/>
      <c r="HB113" s="35"/>
      <c r="HC113" s="35"/>
      <c r="HD113" s="35"/>
      <c r="HE113" s="35"/>
      <c r="HF113" s="35"/>
      <c r="HG113" s="35"/>
      <c r="HH113" s="35"/>
      <c r="HI113" s="35"/>
      <c r="HJ113" s="35"/>
      <c r="HK113" s="35"/>
      <c r="HL113" s="35"/>
      <c r="HM113" s="35"/>
      <c r="HN113" s="35"/>
      <c r="HO113" s="35"/>
      <c r="HP113" s="35"/>
      <c r="HQ113" s="35"/>
      <c r="HR113" s="35"/>
      <c r="HS113" s="35"/>
      <c r="HT113" s="35"/>
      <c r="HU113" s="35"/>
      <c r="HV113" s="35"/>
      <c r="HW113" s="35"/>
      <c r="HX113" s="35"/>
      <c r="HY113" s="35"/>
      <c r="HZ113" s="35"/>
      <c r="IA113" s="35"/>
      <c r="IB113" s="35"/>
      <c r="IC113" s="35"/>
      <c r="ID113" s="35"/>
      <c r="IE113" s="35"/>
      <c r="IF113" s="35"/>
      <c r="IG113" s="35"/>
      <c r="IH113" s="35"/>
      <c r="II113" s="35"/>
      <c r="IJ113" s="35"/>
      <c r="IK113" s="35"/>
      <c r="IL113" s="35"/>
      <c r="IM113" s="35"/>
      <c r="IN113" s="35"/>
      <c r="IO113" s="35"/>
      <c r="IP113" s="35"/>
    </row>
    <row r="114" s="1" customFormat="1" ht="39" customHeight="1" spans="1:250">
      <c r="A114" s="28" t="s">
        <v>170</v>
      </c>
      <c r="B114" s="28" t="s">
        <v>171</v>
      </c>
      <c r="C114" s="22" t="s">
        <v>41</v>
      </c>
      <c r="D114" s="44">
        <v>500000</v>
      </c>
      <c r="E114" s="24"/>
      <c r="F114" s="27"/>
      <c r="G114" s="27"/>
      <c r="H114" s="26"/>
      <c r="I114" s="24">
        <f t="shared" ref="I114:I129" si="2">D114-G114</f>
        <v>500000</v>
      </c>
      <c r="J114" s="36"/>
      <c r="K114" s="37"/>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5"/>
      <c r="DN114" s="35"/>
      <c r="DO114" s="35"/>
      <c r="DP114" s="35"/>
      <c r="DQ114" s="35"/>
      <c r="DR114" s="35"/>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c r="ET114" s="35"/>
      <c r="EU114" s="35"/>
      <c r="EV114" s="35"/>
      <c r="EW114" s="35"/>
      <c r="EX114" s="35"/>
      <c r="EY114" s="35"/>
      <c r="EZ114" s="35"/>
      <c r="FA114" s="35"/>
      <c r="FB114" s="35"/>
      <c r="FC114" s="35"/>
      <c r="FD114" s="35"/>
      <c r="FE114" s="35"/>
      <c r="FF114" s="35"/>
      <c r="FG114" s="35"/>
      <c r="FH114" s="35"/>
      <c r="FI114" s="35"/>
      <c r="FJ114" s="35"/>
      <c r="FK114" s="35"/>
      <c r="FL114" s="35"/>
      <c r="FM114" s="35"/>
      <c r="FN114" s="35"/>
      <c r="FO114" s="35"/>
      <c r="FP114" s="35"/>
      <c r="FQ114" s="35"/>
      <c r="FR114" s="35"/>
      <c r="FS114" s="35"/>
      <c r="FT114" s="35"/>
      <c r="FU114" s="35"/>
      <c r="FV114" s="35"/>
      <c r="FW114" s="35"/>
      <c r="FX114" s="35"/>
      <c r="FY114" s="35"/>
      <c r="FZ114" s="35"/>
      <c r="GA114" s="35"/>
      <c r="GB114" s="35"/>
      <c r="GC114" s="35"/>
      <c r="GD114" s="35"/>
      <c r="GE114" s="35"/>
      <c r="GF114" s="35"/>
      <c r="GG114" s="35"/>
      <c r="GH114" s="35"/>
      <c r="GI114" s="35"/>
      <c r="GJ114" s="35"/>
      <c r="GK114" s="35"/>
      <c r="GL114" s="35"/>
      <c r="GM114" s="35"/>
      <c r="GN114" s="35"/>
      <c r="GO114" s="35"/>
      <c r="GP114" s="35"/>
      <c r="GQ114" s="35"/>
      <c r="GR114" s="35"/>
      <c r="GS114" s="35"/>
      <c r="GT114" s="35"/>
      <c r="GU114" s="35"/>
      <c r="GV114" s="35"/>
      <c r="GW114" s="35"/>
      <c r="GX114" s="35"/>
      <c r="GY114" s="35"/>
      <c r="GZ114" s="35"/>
      <c r="HA114" s="35"/>
      <c r="HB114" s="35"/>
      <c r="HC114" s="35"/>
      <c r="HD114" s="35"/>
      <c r="HE114" s="35"/>
      <c r="HF114" s="35"/>
      <c r="HG114" s="35"/>
      <c r="HH114" s="35"/>
      <c r="HI114" s="35"/>
      <c r="HJ114" s="35"/>
      <c r="HK114" s="35"/>
      <c r="HL114" s="35"/>
      <c r="HM114" s="35"/>
      <c r="HN114" s="35"/>
      <c r="HO114" s="35"/>
      <c r="HP114" s="35"/>
      <c r="HQ114" s="35"/>
      <c r="HR114" s="35"/>
      <c r="HS114" s="35"/>
      <c r="HT114" s="35"/>
      <c r="HU114" s="35"/>
      <c r="HV114" s="35"/>
      <c r="HW114" s="35"/>
      <c r="HX114" s="35"/>
      <c r="HY114" s="35"/>
      <c r="HZ114" s="35"/>
      <c r="IA114" s="35"/>
      <c r="IB114" s="35"/>
      <c r="IC114" s="35"/>
      <c r="ID114" s="35"/>
      <c r="IE114" s="35"/>
      <c r="IF114" s="35"/>
      <c r="IG114" s="35"/>
      <c r="IH114" s="35"/>
      <c r="II114" s="35"/>
      <c r="IJ114" s="35"/>
      <c r="IK114" s="35"/>
      <c r="IL114" s="35"/>
      <c r="IM114" s="35"/>
      <c r="IN114" s="35"/>
      <c r="IO114" s="35"/>
      <c r="IP114" s="35"/>
    </row>
    <row r="115" s="1" customFormat="1" ht="39" customHeight="1" spans="1:250">
      <c r="A115" s="28" t="s">
        <v>172</v>
      </c>
      <c r="B115" s="28" t="s">
        <v>173</v>
      </c>
      <c r="C115" s="22" t="s">
        <v>41</v>
      </c>
      <c r="D115" s="44">
        <v>100000</v>
      </c>
      <c r="E115" s="24"/>
      <c r="F115" s="27"/>
      <c r="G115" s="27"/>
      <c r="H115" s="26"/>
      <c r="I115" s="24">
        <f t="shared" si="2"/>
        <v>100000</v>
      </c>
      <c r="J115" s="36"/>
      <c r="K115" s="37"/>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c r="CT115" s="35"/>
      <c r="CU115" s="35"/>
      <c r="CV115" s="35"/>
      <c r="CW115" s="35"/>
      <c r="CX115" s="35"/>
      <c r="CY115" s="35"/>
      <c r="CZ115" s="35"/>
      <c r="DA115" s="35"/>
      <c r="DB115" s="35"/>
      <c r="DC115" s="35"/>
      <c r="DD115" s="35"/>
      <c r="DE115" s="35"/>
      <c r="DF115" s="35"/>
      <c r="DG115" s="35"/>
      <c r="DH115" s="35"/>
      <c r="DI115" s="35"/>
      <c r="DJ115" s="35"/>
      <c r="DK115" s="35"/>
      <c r="DL115" s="35"/>
      <c r="DM115" s="35"/>
      <c r="DN115" s="35"/>
      <c r="DO115" s="35"/>
      <c r="DP115" s="35"/>
      <c r="DQ115" s="35"/>
      <c r="DR115" s="35"/>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c r="EZ115" s="35"/>
      <c r="FA115" s="35"/>
      <c r="FB115" s="35"/>
      <c r="FC115" s="35"/>
      <c r="FD115" s="35"/>
      <c r="FE115" s="35"/>
      <c r="FF115" s="35"/>
      <c r="FG115" s="35"/>
      <c r="FH115" s="35"/>
      <c r="FI115" s="35"/>
      <c r="FJ115" s="35"/>
      <c r="FK115" s="35"/>
      <c r="FL115" s="35"/>
      <c r="FM115" s="35"/>
      <c r="FN115" s="35"/>
      <c r="FO115" s="35"/>
      <c r="FP115" s="35"/>
      <c r="FQ115" s="35"/>
      <c r="FR115" s="35"/>
      <c r="FS115" s="35"/>
      <c r="FT115" s="35"/>
      <c r="FU115" s="35"/>
      <c r="FV115" s="35"/>
      <c r="FW115" s="35"/>
      <c r="FX115" s="35"/>
      <c r="FY115" s="35"/>
      <c r="FZ115" s="35"/>
      <c r="GA115" s="35"/>
      <c r="GB115" s="35"/>
      <c r="GC115" s="35"/>
      <c r="GD115" s="35"/>
      <c r="GE115" s="35"/>
      <c r="GF115" s="35"/>
      <c r="GG115" s="35"/>
      <c r="GH115" s="35"/>
      <c r="GI115" s="35"/>
      <c r="GJ115" s="35"/>
      <c r="GK115" s="35"/>
      <c r="GL115" s="35"/>
      <c r="GM115" s="35"/>
      <c r="GN115" s="35"/>
      <c r="GO115" s="35"/>
      <c r="GP115" s="35"/>
      <c r="GQ115" s="35"/>
      <c r="GR115" s="35"/>
      <c r="GS115" s="35"/>
      <c r="GT115" s="35"/>
      <c r="GU115" s="35"/>
      <c r="GV115" s="35"/>
      <c r="GW115" s="35"/>
      <c r="GX115" s="35"/>
      <c r="GY115" s="35"/>
      <c r="GZ115" s="35"/>
      <c r="HA115" s="35"/>
      <c r="HB115" s="35"/>
      <c r="HC115" s="35"/>
      <c r="HD115" s="35"/>
      <c r="HE115" s="35"/>
      <c r="HF115" s="35"/>
      <c r="HG115" s="35"/>
      <c r="HH115" s="35"/>
      <c r="HI115" s="35"/>
      <c r="HJ115" s="35"/>
      <c r="HK115" s="35"/>
      <c r="HL115" s="35"/>
      <c r="HM115" s="35"/>
      <c r="HN115" s="35"/>
      <c r="HO115" s="35"/>
      <c r="HP115" s="35"/>
      <c r="HQ115" s="35"/>
      <c r="HR115" s="35"/>
      <c r="HS115" s="35"/>
      <c r="HT115" s="35"/>
      <c r="HU115" s="35"/>
      <c r="HV115" s="35"/>
      <c r="HW115" s="35"/>
      <c r="HX115" s="35"/>
      <c r="HY115" s="35"/>
      <c r="HZ115" s="35"/>
      <c r="IA115" s="35"/>
      <c r="IB115" s="35"/>
      <c r="IC115" s="35"/>
      <c r="ID115" s="35"/>
      <c r="IE115" s="35"/>
      <c r="IF115" s="35"/>
      <c r="IG115" s="35"/>
      <c r="IH115" s="35"/>
      <c r="II115" s="35"/>
      <c r="IJ115" s="35"/>
      <c r="IK115" s="35"/>
      <c r="IL115" s="35"/>
      <c r="IM115" s="35"/>
      <c r="IN115" s="35"/>
      <c r="IO115" s="35"/>
      <c r="IP115" s="35"/>
    </row>
    <row r="116" s="1" customFormat="1" ht="39" customHeight="1" spans="1:250">
      <c r="A116" s="43" t="s">
        <v>174</v>
      </c>
      <c r="B116" s="40" t="s">
        <v>175</v>
      </c>
      <c r="C116" s="22" t="s">
        <v>41</v>
      </c>
      <c r="D116" s="23">
        <v>210000</v>
      </c>
      <c r="E116" s="24"/>
      <c r="F116" s="27"/>
      <c r="G116" s="27"/>
      <c r="H116" s="26"/>
      <c r="I116" s="24">
        <f t="shared" si="2"/>
        <v>210000</v>
      </c>
      <c r="J116" s="36"/>
      <c r="K116" s="37"/>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c r="CT116" s="35"/>
      <c r="CU116" s="35"/>
      <c r="CV116" s="35"/>
      <c r="CW116" s="35"/>
      <c r="CX116" s="35"/>
      <c r="CY116" s="35"/>
      <c r="CZ116" s="35"/>
      <c r="DA116" s="35"/>
      <c r="DB116" s="35"/>
      <c r="DC116" s="35"/>
      <c r="DD116" s="35"/>
      <c r="DE116" s="35"/>
      <c r="DF116" s="35"/>
      <c r="DG116" s="35"/>
      <c r="DH116" s="35"/>
      <c r="DI116" s="35"/>
      <c r="DJ116" s="35"/>
      <c r="DK116" s="35"/>
      <c r="DL116" s="35"/>
      <c r="DM116" s="35"/>
      <c r="DN116" s="35"/>
      <c r="DO116" s="35"/>
      <c r="DP116" s="35"/>
      <c r="DQ116" s="35"/>
      <c r="DR116" s="35"/>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c r="EZ116" s="35"/>
      <c r="FA116" s="35"/>
      <c r="FB116" s="35"/>
      <c r="FC116" s="35"/>
      <c r="FD116" s="35"/>
      <c r="FE116" s="35"/>
      <c r="FF116" s="35"/>
      <c r="FG116" s="35"/>
      <c r="FH116" s="35"/>
      <c r="FI116" s="35"/>
      <c r="FJ116" s="35"/>
      <c r="FK116" s="35"/>
      <c r="FL116" s="35"/>
      <c r="FM116" s="35"/>
      <c r="FN116" s="35"/>
      <c r="FO116" s="35"/>
      <c r="FP116" s="35"/>
      <c r="FQ116" s="35"/>
      <c r="FR116" s="35"/>
      <c r="FS116" s="35"/>
      <c r="FT116" s="35"/>
      <c r="FU116" s="35"/>
      <c r="FV116" s="35"/>
      <c r="FW116" s="35"/>
      <c r="FX116" s="35"/>
      <c r="FY116" s="35"/>
      <c r="FZ116" s="35"/>
      <c r="GA116" s="35"/>
      <c r="GB116" s="35"/>
      <c r="GC116" s="35"/>
      <c r="GD116" s="35"/>
      <c r="GE116" s="35"/>
      <c r="GF116" s="35"/>
      <c r="GG116" s="35"/>
      <c r="GH116" s="35"/>
      <c r="GI116" s="35"/>
      <c r="GJ116" s="35"/>
      <c r="GK116" s="35"/>
      <c r="GL116" s="35"/>
      <c r="GM116" s="35"/>
      <c r="GN116" s="35"/>
      <c r="GO116" s="35"/>
      <c r="GP116" s="35"/>
      <c r="GQ116" s="35"/>
      <c r="GR116" s="35"/>
      <c r="GS116" s="35"/>
      <c r="GT116" s="35"/>
      <c r="GU116" s="35"/>
      <c r="GV116" s="35"/>
      <c r="GW116" s="35"/>
      <c r="GX116" s="35"/>
      <c r="GY116" s="35"/>
      <c r="GZ116" s="35"/>
      <c r="HA116" s="35"/>
      <c r="HB116" s="35"/>
      <c r="HC116" s="35"/>
      <c r="HD116" s="35"/>
      <c r="HE116" s="35"/>
      <c r="HF116" s="35"/>
      <c r="HG116" s="35"/>
      <c r="HH116" s="35"/>
      <c r="HI116" s="35"/>
      <c r="HJ116" s="35"/>
      <c r="HK116" s="35"/>
      <c r="HL116" s="35"/>
      <c r="HM116" s="35"/>
      <c r="HN116" s="35"/>
      <c r="HO116" s="35"/>
      <c r="HP116" s="35"/>
      <c r="HQ116" s="35"/>
      <c r="HR116" s="35"/>
      <c r="HS116" s="35"/>
      <c r="HT116" s="35"/>
      <c r="HU116" s="35"/>
      <c r="HV116" s="35"/>
      <c r="HW116" s="35"/>
      <c r="HX116" s="35"/>
      <c r="HY116" s="35"/>
      <c r="HZ116" s="35"/>
      <c r="IA116" s="35"/>
      <c r="IB116" s="35"/>
      <c r="IC116" s="35"/>
      <c r="ID116" s="35"/>
      <c r="IE116" s="35"/>
      <c r="IF116" s="35"/>
      <c r="IG116" s="35"/>
      <c r="IH116" s="35"/>
      <c r="II116" s="35"/>
      <c r="IJ116" s="35"/>
      <c r="IK116" s="35"/>
      <c r="IL116" s="35"/>
      <c r="IM116" s="35"/>
      <c r="IN116" s="35"/>
      <c r="IO116" s="35"/>
      <c r="IP116" s="35"/>
    </row>
    <row r="117" s="1" customFormat="1" ht="39" customHeight="1" spans="1:250">
      <c r="A117" s="28" t="s">
        <v>176</v>
      </c>
      <c r="B117" s="28" t="s">
        <v>177</v>
      </c>
      <c r="C117" s="22" t="s">
        <v>41</v>
      </c>
      <c r="D117" s="44">
        <v>2400000</v>
      </c>
      <c r="E117" s="24"/>
      <c r="F117" s="27"/>
      <c r="G117" s="27"/>
      <c r="H117" s="26"/>
      <c r="I117" s="24">
        <f t="shared" si="2"/>
        <v>2400000</v>
      </c>
      <c r="J117" s="36"/>
      <c r="K117" s="37"/>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c r="CE117" s="35"/>
      <c r="CF117" s="35"/>
      <c r="CG117" s="35"/>
      <c r="CH117" s="35"/>
      <c r="CI117" s="35"/>
      <c r="CJ117" s="35"/>
      <c r="CK117" s="35"/>
      <c r="CL117" s="35"/>
      <c r="CM117" s="35"/>
      <c r="CN117" s="35"/>
      <c r="CO117" s="35"/>
      <c r="CP117" s="35"/>
      <c r="CQ117" s="35"/>
      <c r="CR117" s="35"/>
      <c r="CS117" s="35"/>
      <c r="CT117" s="35"/>
      <c r="CU117" s="35"/>
      <c r="CV117" s="35"/>
      <c r="CW117" s="35"/>
      <c r="CX117" s="35"/>
      <c r="CY117" s="35"/>
      <c r="CZ117" s="35"/>
      <c r="DA117" s="35"/>
      <c r="DB117" s="35"/>
      <c r="DC117" s="35"/>
      <c r="DD117" s="35"/>
      <c r="DE117" s="35"/>
      <c r="DF117" s="35"/>
      <c r="DG117" s="35"/>
      <c r="DH117" s="35"/>
      <c r="DI117" s="35"/>
      <c r="DJ117" s="35"/>
      <c r="DK117" s="35"/>
      <c r="DL117" s="35"/>
      <c r="DM117" s="35"/>
      <c r="DN117" s="35"/>
      <c r="DO117" s="35"/>
      <c r="DP117" s="35"/>
      <c r="DQ117" s="35"/>
      <c r="DR117" s="35"/>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c r="EZ117" s="35"/>
      <c r="FA117" s="35"/>
      <c r="FB117" s="35"/>
      <c r="FC117" s="35"/>
      <c r="FD117" s="35"/>
      <c r="FE117" s="35"/>
      <c r="FF117" s="35"/>
      <c r="FG117" s="35"/>
      <c r="FH117" s="35"/>
      <c r="FI117" s="35"/>
      <c r="FJ117" s="35"/>
      <c r="FK117" s="35"/>
      <c r="FL117" s="35"/>
      <c r="FM117" s="35"/>
      <c r="FN117" s="35"/>
      <c r="FO117" s="35"/>
      <c r="FP117" s="35"/>
      <c r="FQ117" s="35"/>
      <c r="FR117" s="35"/>
      <c r="FS117" s="35"/>
      <c r="FT117" s="35"/>
      <c r="FU117" s="35"/>
      <c r="FV117" s="35"/>
      <c r="FW117" s="35"/>
      <c r="FX117" s="35"/>
      <c r="FY117" s="35"/>
      <c r="FZ117" s="35"/>
      <c r="GA117" s="35"/>
      <c r="GB117" s="35"/>
      <c r="GC117" s="35"/>
      <c r="GD117" s="35"/>
      <c r="GE117" s="35"/>
      <c r="GF117" s="35"/>
      <c r="GG117" s="35"/>
      <c r="GH117" s="35"/>
      <c r="GI117" s="35"/>
      <c r="GJ117" s="35"/>
      <c r="GK117" s="35"/>
      <c r="GL117" s="35"/>
      <c r="GM117" s="35"/>
      <c r="GN117" s="35"/>
      <c r="GO117" s="35"/>
      <c r="GP117" s="35"/>
      <c r="GQ117" s="35"/>
      <c r="GR117" s="35"/>
      <c r="GS117" s="35"/>
      <c r="GT117" s="35"/>
      <c r="GU117" s="35"/>
      <c r="GV117" s="35"/>
      <c r="GW117" s="35"/>
      <c r="GX117" s="35"/>
      <c r="GY117" s="35"/>
      <c r="GZ117" s="35"/>
      <c r="HA117" s="35"/>
      <c r="HB117" s="35"/>
      <c r="HC117" s="35"/>
      <c r="HD117" s="35"/>
      <c r="HE117" s="35"/>
      <c r="HF117" s="35"/>
      <c r="HG117" s="35"/>
      <c r="HH117" s="35"/>
      <c r="HI117" s="35"/>
      <c r="HJ117" s="35"/>
      <c r="HK117" s="35"/>
      <c r="HL117" s="35"/>
      <c r="HM117" s="35"/>
      <c r="HN117" s="35"/>
      <c r="HO117" s="35"/>
      <c r="HP117" s="35"/>
      <c r="HQ117" s="35"/>
      <c r="HR117" s="35"/>
      <c r="HS117" s="35"/>
      <c r="HT117" s="35"/>
      <c r="HU117" s="35"/>
      <c r="HV117" s="35"/>
      <c r="HW117" s="35"/>
      <c r="HX117" s="35"/>
      <c r="HY117" s="35"/>
      <c r="HZ117" s="35"/>
      <c r="IA117" s="35"/>
      <c r="IB117" s="35"/>
      <c r="IC117" s="35"/>
      <c r="ID117" s="35"/>
      <c r="IE117" s="35"/>
      <c r="IF117" s="35"/>
      <c r="IG117" s="35"/>
      <c r="IH117" s="35"/>
      <c r="II117" s="35"/>
      <c r="IJ117" s="35"/>
      <c r="IK117" s="35"/>
      <c r="IL117" s="35"/>
      <c r="IM117" s="35"/>
      <c r="IN117" s="35"/>
      <c r="IO117" s="35"/>
      <c r="IP117" s="35"/>
    </row>
    <row r="118" s="1" customFormat="1" ht="39" customHeight="1" spans="1:250">
      <c r="A118" s="28" t="s">
        <v>178</v>
      </c>
      <c r="B118" s="28" t="s">
        <v>179</v>
      </c>
      <c r="C118" s="22" t="s">
        <v>41</v>
      </c>
      <c r="D118" s="44">
        <v>5360000</v>
      </c>
      <c r="E118" s="24" t="s">
        <v>111</v>
      </c>
      <c r="F118" s="27">
        <v>4950000</v>
      </c>
      <c r="G118" s="27">
        <v>2300000</v>
      </c>
      <c r="H118" s="26" t="s">
        <v>180</v>
      </c>
      <c r="I118" s="24">
        <f t="shared" si="2"/>
        <v>3060000</v>
      </c>
      <c r="J118" s="36">
        <v>88</v>
      </c>
      <c r="K118" s="37">
        <v>51</v>
      </c>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c r="DJ118" s="35"/>
      <c r="DK118" s="35"/>
      <c r="DL118" s="35"/>
      <c r="DM118" s="35"/>
      <c r="DN118" s="35"/>
      <c r="DO118" s="35"/>
      <c r="DP118" s="35"/>
      <c r="DQ118" s="35"/>
      <c r="DR118" s="35"/>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c r="EZ118" s="35"/>
      <c r="FA118" s="35"/>
      <c r="FB118" s="35"/>
      <c r="FC118" s="35"/>
      <c r="FD118" s="35"/>
      <c r="FE118" s="35"/>
      <c r="FF118" s="35"/>
      <c r="FG118" s="35"/>
      <c r="FH118" s="35"/>
      <c r="FI118" s="35"/>
      <c r="FJ118" s="35"/>
      <c r="FK118" s="35"/>
      <c r="FL118" s="35"/>
      <c r="FM118" s="35"/>
      <c r="FN118" s="35"/>
      <c r="FO118" s="35"/>
      <c r="FP118" s="35"/>
      <c r="FQ118" s="35"/>
      <c r="FR118" s="35"/>
      <c r="FS118" s="35"/>
      <c r="FT118" s="35"/>
      <c r="FU118" s="35"/>
      <c r="FV118" s="35"/>
      <c r="FW118" s="35"/>
      <c r="FX118" s="35"/>
      <c r="FY118" s="35"/>
      <c r="FZ118" s="35"/>
      <c r="GA118" s="35"/>
      <c r="GB118" s="35"/>
      <c r="GC118" s="35"/>
      <c r="GD118" s="35"/>
      <c r="GE118" s="35"/>
      <c r="GF118" s="35"/>
      <c r="GG118" s="35"/>
      <c r="GH118" s="35"/>
      <c r="GI118" s="35"/>
      <c r="GJ118" s="35"/>
      <c r="GK118" s="35"/>
      <c r="GL118" s="35"/>
      <c r="GM118" s="35"/>
      <c r="GN118" s="35"/>
      <c r="GO118" s="35"/>
      <c r="GP118" s="35"/>
      <c r="GQ118" s="35"/>
      <c r="GR118" s="35"/>
      <c r="GS118" s="35"/>
      <c r="GT118" s="35"/>
      <c r="GU118" s="35"/>
      <c r="GV118" s="35"/>
      <c r="GW118" s="35"/>
      <c r="GX118" s="35"/>
      <c r="GY118" s="35"/>
      <c r="GZ118" s="35"/>
      <c r="HA118" s="35"/>
      <c r="HB118" s="35"/>
      <c r="HC118" s="35"/>
      <c r="HD118" s="35"/>
      <c r="HE118" s="35"/>
      <c r="HF118" s="35"/>
      <c r="HG118" s="35"/>
      <c r="HH118" s="35"/>
      <c r="HI118" s="35"/>
      <c r="HJ118" s="35"/>
      <c r="HK118" s="35"/>
      <c r="HL118" s="35"/>
      <c r="HM118" s="35"/>
      <c r="HN118" s="35"/>
      <c r="HO118" s="35"/>
      <c r="HP118" s="35"/>
      <c r="HQ118" s="35"/>
      <c r="HR118" s="35"/>
      <c r="HS118" s="35"/>
      <c r="HT118" s="35"/>
      <c r="HU118" s="35"/>
      <c r="HV118" s="35"/>
      <c r="HW118" s="35"/>
      <c r="HX118" s="35"/>
      <c r="HY118" s="35"/>
      <c r="HZ118" s="35"/>
      <c r="IA118" s="35"/>
      <c r="IB118" s="35"/>
      <c r="IC118" s="35"/>
      <c r="ID118" s="35"/>
      <c r="IE118" s="35"/>
      <c r="IF118" s="35"/>
      <c r="IG118" s="35"/>
      <c r="IH118" s="35"/>
      <c r="II118" s="35"/>
      <c r="IJ118" s="35"/>
      <c r="IK118" s="35"/>
      <c r="IL118" s="35"/>
      <c r="IM118" s="35"/>
      <c r="IN118" s="35"/>
      <c r="IO118" s="35"/>
      <c r="IP118" s="35"/>
    </row>
    <row r="119" s="1" customFormat="1" ht="39" customHeight="1" spans="1:250">
      <c r="A119" s="28" t="s">
        <v>181</v>
      </c>
      <c r="B119" s="28" t="s">
        <v>182</v>
      </c>
      <c r="C119" s="22" t="s">
        <v>41</v>
      </c>
      <c r="D119" s="44">
        <v>38460000</v>
      </c>
      <c r="E119" s="24" t="s">
        <v>183</v>
      </c>
      <c r="F119" s="27">
        <v>21000000</v>
      </c>
      <c r="G119" s="27">
        <v>21000000</v>
      </c>
      <c r="H119" s="26" t="s">
        <v>184</v>
      </c>
      <c r="I119" s="24">
        <f t="shared" si="2"/>
        <v>17460000</v>
      </c>
      <c r="J119" s="36">
        <v>85</v>
      </c>
      <c r="K119" s="37" t="s">
        <v>185</v>
      </c>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5"/>
      <c r="FB119" s="35"/>
      <c r="FC119" s="35"/>
      <c r="FD119" s="35"/>
      <c r="FE119" s="35"/>
      <c r="FF119" s="35"/>
      <c r="FG119" s="35"/>
      <c r="FH119" s="35"/>
      <c r="FI119" s="35"/>
      <c r="FJ119" s="35"/>
      <c r="FK119" s="35"/>
      <c r="FL119" s="35"/>
      <c r="FM119" s="35"/>
      <c r="FN119" s="35"/>
      <c r="FO119" s="35"/>
      <c r="FP119" s="35"/>
      <c r="FQ119" s="35"/>
      <c r="FR119" s="35"/>
      <c r="FS119" s="35"/>
      <c r="FT119" s="35"/>
      <c r="FU119" s="35"/>
      <c r="FV119" s="35"/>
      <c r="FW119" s="35"/>
      <c r="FX119" s="35"/>
      <c r="FY119" s="35"/>
      <c r="FZ119" s="35"/>
      <c r="GA119" s="35"/>
      <c r="GB119" s="35"/>
      <c r="GC119" s="35"/>
      <c r="GD119" s="35"/>
      <c r="GE119" s="35"/>
      <c r="GF119" s="35"/>
      <c r="GG119" s="35"/>
      <c r="GH119" s="35"/>
      <c r="GI119" s="35"/>
      <c r="GJ119" s="35"/>
      <c r="GK119" s="35"/>
      <c r="GL119" s="35"/>
      <c r="GM119" s="35"/>
      <c r="GN119" s="35"/>
      <c r="GO119" s="35"/>
      <c r="GP119" s="35"/>
      <c r="GQ119" s="35"/>
      <c r="GR119" s="35"/>
      <c r="GS119" s="35"/>
      <c r="GT119" s="35"/>
      <c r="GU119" s="35"/>
      <c r="GV119" s="35"/>
      <c r="GW119" s="35"/>
      <c r="GX119" s="35"/>
      <c r="GY119" s="35"/>
      <c r="GZ119" s="35"/>
      <c r="HA119" s="35"/>
      <c r="HB119" s="35"/>
      <c r="HC119" s="35"/>
      <c r="HD119" s="35"/>
      <c r="HE119" s="35"/>
      <c r="HF119" s="35"/>
      <c r="HG119" s="35"/>
      <c r="HH119" s="35"/>
      <c r="HI119" s="35"/>
      <c r="HJ119" s="35"/>
      <c r="HK119" s="35"/>
      <c r="HL119" s="35"/>
      <c r="HM119" s="35"/>
      <c r="HN119" s="35"/>
      <c r="HO119" s="35"/>
      <c r="HP119" s="35"/>
      <c r="HQ119" s="35"/>
      <c r="HR119" s="35"/>
      <c r="HS119" s="35"/>
      <c r="HT119" s="35"/>
      <c r="HU119" s="35"/>
      <c r="HV119" s="35"/>
      <c r="HW119" s="35"/>
      <c r="HX119" s="35"/>
      <c r="HY119" s="35"/>
      <c r="HZ119" s="35"/>
      <c r="IA119" s="35"/>
      <c r="IB119" s="35"/>
      <c r="IC119" s="35"/>
      <c r="ID119" s="35"/>
      <c r="IE119" s="35"/>
      <c r="IF119" s="35"/>
      <c r="IG119" s="35"/>
      <c r="IH119" s="35"/>
      <c r="II119" s="35"/>
      <c r="IJ119" s="35"/>
      <c r="IK119" s="35"/>
      <c r="IL119" s="35"/>
      <c r="IM119" s="35"/>
      <c r="IN119" s="35"/>
      <c r="IO119" s="35"/>
      <c r="IP119" s="35"/>
    </row>
    <row r="120" s="1" customFormat="1" ht="39" customHeight="1" spans="1:250">
      <c r="A120" s="28" t="s">
        <v>186</v>
      </c>
      <c r="B120" s="28" t="s">
        <v>187</v>
      </c>
      <c r="C120" s="22" t="s">
        <v>41</v>
      </c>
      <c r="D120" s="44">
        <v>310000</v>
      </c>
      <c r="E120" s="24"/>
      <c r="F120" s="27"/>
      <c r="G120" s="27"/>
      <c r="H120" s="26"/>
      <c r="I120" s="24">
        <f t="shared" si="2"/>
        <v>310000</v>
      </c>
      <c r="J120" s="36"/>
      <c r="K120" s="37"/>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c r="DJ120" s="35"/>
      <c r="DK120" s="35"/>
      <c r="DL120" s="35"/>
      <c r="DM120" s="35"/>
      <c r="DN120" s="35"/>
      <c r="DO120" s="35"/>
      <c r="DP120" s="35"/>
      <c r="DQ120" s="35"/>
      <c r="DR120" s="35"/>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c r="EZ120" s="35"/>
      <c r="FA120" s="35"/>
      <c r="FB120" s="35"/>
      <c r="FC120" s="35"/>
      <c r="FD120" s="35"/>
      <c r="FE120" s="35"/>
      <c r="FF120" s="35"/>
      <c r="FG120" s="35"/>
      <c r="FH120" s="35"/>
      <c r="FI120" s="35"/>
      <c r="FJ120" s="35"/>
      <c r="FK120" s="35"/>
      <c r="FL120" s="35"/>
      <c r="FM120" s="35"/>
      <c r="FN120" s="35"/>
      <c r="FO120" s="35"/>
      <c r="FP120" s="35"/>
      <c r="FQ120" s="35"/>
      <c r="FR120" s="35"/>
      <c r="FS120" s="35"/>
      <c r="FT120" s="35"/>
      <c r="FU120" s="35"/>
      <c r="FV120" s="35"/>
      <c r="FW120" s="35"/>
      <c r="FX120" s="35"/>
      <c r="FY120" s="35"/>
      <c r="FZ120" s="35"/>
      <c r="GA120" s="35"/>
      <c r="GB120" s="35"/>
      <c r="GC120" s="35"/>
      <c r="GD120" s="35"/>
      <c r="GE120" s="35"/>
      <c r="GF120" s="35"/>
      <c r="GG120" s="35"/>
      <c r="GH120" s="35"/>
      <c r="GI120" s="35"/>
      <c r="GJ120" s="35"/>
      <c r="GK120" s="35"/>
      <c r="GL120" s="35"/>
      <c r="GM120" s="35"/>
      <c r="GN120" s="35"/>
      <c r="GO120" s="35"/>
      <c r="GP120" s="35"/>
      <c r="GQ120" s="35"/>
      <c r="GR120" s="35"/>
      <c r="GS120" s="35"/>
      <c r="GT120" s="35"/>
      <c r="GU120" s="35"/>
      <c r="GV120" s="35"/>
      <c r="GW120" s="35"/>
      <c r="GX120" s="35"/>
      <c r="GY120" s="35"/>
      <c r="GZ120" s="35"/>
      <c r="HA120" s="35"/>
      <c r="HB120" s="35"/>
      <c r="HC120" s="35"/>
      <c r="HD120" s="35"/>
      <c r="HE120" s="35"/>
      <c r="HF120" s="35"/>
      <c r="HG120" s="35"/>
      <c r="HH120" s="35"/>
      <c r="HI120" s="35"/>
      <c r="HJ120" s="35"/>
      <c r="HK120" s="35"/>
      <c r="HL120" s="35"/>
      <c r="HM120" s="35"/>
      <c r="HN120" s="35"/>
      <c r="HO120" s="35"/>
      <c r="HP120" s="35"/>
      <c r="HQ120" s="35"/>
      <c r="HR120" s="35"/>
      <c r="HS120" s="35"/>
      <c r="HT120" s="35"/>
      <c r="HU120" s="35"/>
      <c r="HV120" s="35"/>
      <c r="HW120" s="35"/>
      <c r="HX120" s="35"/>
      <c r="HY120" s="35"/>
      <c r="HZ120" s="35"/>
      <c r="IA120" s="35"/>
      <c r="IB120" s="35"/>
      <c r="IC120" s="35"/>
      <c r="ID120" s="35"/>
      <c r="IE120" s="35"/>
      <c r="IF120" s="35"/>
      <c r="IG120" s="35"/>
      <c r="IH120" s="35"/>
      <c r="II120" s="35"/>
      <c r="IJ120" s="35"/>
      <c r="IK120" s="35"/>
      <c r="IL120" s="35"/>
      <c r="IM120" s="35"/>
      <c r="IN120" s="35"/>
      <c r="IO120" s="35"/>
      <c r="IP120" s="35"/>
    </row>
    <row r="121" s="1" customFormat="1" ht="39" customHeight="1" spans="1:250">
      <c r="A121" s="45" t="s">
        <v>188</v>
      </c>
      <c r="B121" s="46" t="s">
        <v>189</v>
      </c>
      <c r="C121" s="22"/>
      <c r="D121" s="41">
        <v>420000</v>
      </c>
      <c r="E121" s="24"/>
      <c r="F121" s="27"/>
      <c r="G121" s="27"/>
      <c r="H121" s="26"/>
      <c r="I121" s="24">
        <f t="shared" si="2"/>
        <v>420000</v>
      </c>
      <c r="J121" s="36"/>
      <c r="K121" s="37"/>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5"/>
      <c r="FK121" s="35"/>
      <c r="FL121" s="35"/>
      <c r="FM121" s="35"/>
      <c r="FN121" s="35"/>
      <c r="FO121" s="35"/>
      <c r="FP121" s="35"/>
      <c r="FQ121" s="35"/>
      <c r="FR121" s="35"/>
      <c r="FS121" s="35"/>
      <c r="FT121" s="35"/>
      <c r="FU121" s="35"/>
      <c r="FV121" s="35"/>
      <c r="FW121" s="35"/>
      <c r="FX121" s="35"/>
      <c r="FY121" s="35"/>
      <c r="FZ121" s="35"/>
      <c r="GA121" s="35"/>
      <c r="GB121" s="35"/>
      <c r="GC121" s="35"/>
      <c r="GD121" s="35"/>
      <c r="GE121" s="35"/>
      <c r="GF121" s="35"/>
      <c r="GG121" s="35"/>
      <c r="GH121" s="35"/>
      <c r="GI121" s="35"/>
      <c r="GJ121" s="35"/>
      <c r="GK121" s="35"/>
      <c r="GL121" s="35"/>
      <c r="GM121" s="35"/>
      <c r="GN121" s="35"/>
      <c r="GO121" s="35"/>
      <c r="GP121" s="35"/>
      <c r="GQ121" s="35"/>
      <c r="GR121" s="35"/>
      <c r="GS121" s="35"/>
      <c r="GT121" s="35"/>
      <c r="GU121" s="35"/>
      <c r="GV121" s="35"/>
      <c r="GW121" s="35"/>
      <c r="GX121" s="35"/>
      <c r="GY121" s="35"/>
      <c r="GZ121" s="35"/>
      <c r="HA121" s="35"/>
      <c r="HB121" s="35"/>
      <c r="HC121" s="35"/>
      <c r="HD121" s="35"/>
      <c r="HE121" s="35"/>
      <c r="HF121" s="35"/>
      <c r="HG121" s="35"/>
      <c r="HH121" s="35"/>
      <c r="HI121" s="35"/>
      <c r="HJ121" s="35"/>
      <c r="HK121" s="35"/>
      <c r="HL121" s="35"/>
      <c r="HM121" s="35"/>
      <c r="HN121" s="35"/>
      <c r="HO121" s="35"/>
      <c r="HP121" s="35"/>
      <c r="HQ121" s="35"/>
      <c r="HR121" s="35"/>
      <c r="HS121" s="35"/>
      <c r="HT121" s="35"/>
      <c r="HU121" s="35"/>
      <c r="HV121" s="35"/>
      <c r="HW121" s="35"/>
      <c r="HX121" s="35"/>
      <c r="HY121" s="35"/>
      <c r="HZ121" s="35"/>
      <c r="IA121" s="35"/>
      <c r="IB121" s="35"/>
      <c r="IC121" s="35"/>
      <c r="ID121" s="35"/>
      <c r="IE121" s="35"/>
      <c r="IF121" s="35"/>
      <c r="IG121" s="35"/>
      <c r="IH121" s="35"/>
      <c r="II121" s="35"/>
      <c r="IJ121" s="35"/>
      <c r="IK121" s="35"/>
      <c r="IL121" s="35"/>
      <c r="IM121" s="35"/>
      <c r="IN121" s="35"/>
      <c r="IO121" s="35"/>
      <c r="IP121" s="35"/>
    </row>
    <row r="122" s="1" customFormat="1" ht="39" customHeight="1" spans="1:250">
      <c r="A122" s="45" t="s">
        <v>190</v>
      </c>
      <c r="B122" s="46" t="s">
        <v>191</v>
      </c>
      <c r="C122" s="22"/>
      <c r="D122" s="41">
        <v>730000</v>
      </c>
      <c r="E122" s="24"/>
      <c r="F122" s="27"/>
      <c r="G122" s="27"/>
      <c r="H122" s="26"/>
      <c r="I122" s="24">
        <f t="shared" si="2"/>
        <v>730000</v>
      </c>
      <c r="J122" s="36"/>
      <c r="K122" s="37"/>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c r="EZ122" s="35"/>
      <c r="FA122" s="35"/>
      <c r="FB122" s="35"/>
      <c r="FC122" s="35"/>
      <c r="FD122" s="35"/>
      <c r="FE122" s="35"/>
      <c r="FF122" s="35"/>
      <c r="FG122" s="35"/>
      <c r="FH122" s="35"/>
      <c r="FI122" s="35"/>
      <c r="FJ122" s="35"/>
      <c r="FK122" s="35"/>
      <c r="FL122" s="35"/>
      <c r="FM122" s="35"/>
      <c r="FN122" s="35"/>
      <c r="FO122" s="35"/>
      <c r="FP122" s="35"/>
      <c r="FQ122" s="35"/>
      <c r="FR122" s="35"/>
      <c r="FS122" s="35"/>
      <c r="FT122" s="35"/>
      <c r="FU122" s="35"/>
      <c r="FV122" s="35"/>
      <c r="FW122" s="35"/>
      <c r="FX122" s="35"/>
      <c r="FY122" s="35"/>
      <c r="FZ122" s="35"/>
      <c r="GA122" s="35"/>
      <c r="GB122" s="35"/>
      <c r="GC122" s="35"/>
      <c r="GD122" s="35"/>
      <c r="GE122" s="35"/>
      <c r="GF122" s="35"/>
      <c r="GG122" s="35"/>
      <c r="GH122" s="35"/>
      <c r="GI122" s="35"/>
      <c r="GJ122" s="35"/>
      <c r="GK122" s="35"/>
      <c r="GL122" s="35"/>
      <c r="GM122" s="35"/>
      <c r="GN122" s="35"/>
      <c r="GO122" s="35"/>
      <c r="GP122" s="35"/>
      <c r="GQ122" s="35"/>
      <c r="GR122" s="35"/>
      <c r="GS122" s="35"/>
      <c r="GT122" s="35"/>
      <c r="GU122" s="35"/>
      <c r="GV122" s="35"/>
      <c r="GW122" s="35"/>
      <c r="GX122" s="35"/>
      <c r="GY122" s="35"/>
      <c r="GZ122" s="35"/>
      <c r="HA122" s="35"/>
      <c r="HB122" s="35"/>
      <c r="HC122" s="35"/>
      <c r="HD122" s="35"/>
      <c r="HE122" s="35"/>
      <c r="HF122" s="35"/>
      <c r="HG122" s="35"/>
      <c r="HH122" s="35"/>
      <c r="HI122" s="35"/>
      <c r="HJ122" s="35"/>
      <c r="HK122" s="35"/>
      <c r="HL122" s="35"/>
      <c r="HM122" s="35"/>
      <c r="HN122" s="35"/>
      <c r="HO122" s="35"/>
      <c r="HP122" s="35"/>
      <c r="HQ122" s="35"/>
      <c r="HR122" s="35"/>
      <c r="HS122" s="35"/>
      <c r="HT122" s="35"/>
      <c r="HU122" s="35"/>
      <c r="HV122" s="35"/>
      <c r="HW122" s="35"/>
      <c r="HX122" s="35"/>
      <c r="HY122" s="35"/>
      <c r="HZ122" s="35"/>
      <c r="IA122" s="35"/>
      <c r="IB122" s="35"/>
      <c r="IC122" s="35"/>
      <c r="ID122" s="35"/>
      <c r="IE122" s="35"/>
      <c r="IF122" s="35"/>
      <c r="IG122" s="35"/>
      <c r="IH122" s="35"/>
      <c r="II122" s="35"/>
      <c r="IJ122" s="35"/>
      <c r="IK122" s="35"/>
      <c r="IL122" s="35"/>
      <c r="IM122" s="35"/>
      <c r="IN122" s="35"/>
      <c r="IO122" s="35"/>
      <c r="IP122" s="35"/>
    </row>
    <row r="123" s="1" customFormat="1" ht="39" customHeight="1" spans="1:250">
      <c r="A123" s="45" t="s">
        <v>192</v>
      </c>
      <c r="B123" s="46" t="s">
        <v>193</v>
      </c>
      <c r="C123" s="22"/>
      <c r="D123" s="41">
        <v>167000</v>
      </c>
      <c r="E123" s="24"/>
      <c r="F123" s="27"/>
      <c r="G123" s="27"/>
      <c r="H123" s="26"/>
      <c r="I123" s="24">
        <f t="shared" si="2"/>
        <v>167000</v>
      </c>
      <c r="J123" s="36"/>
      <c r="K123" s="37"/>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c r="CE123" s="35"/>
      <c r="CF123" s="35"/>
      <c r="CG123" s="35"/>
      <c r="CH123" s="35"/>
      <c r="CI123" s="35"/>
      <c r="CJ123" s="35"/>
      <c r="CK123" s="35"/>
      <c r="CL123" s="35"/>
      <c r="CM123" s="35"/>
      <c r="CN123" s="35"/>
      <c r="CO123" s="35"/>
      <c r="CP123" s="35"/>
      <c r="CQ123" s="35"/>
      <c r="CR123" s="35"/>
      <c r="CS123" s="35"/>
      <c r="CT123" s="35"/>
      <c r="CU123" s="35"/>
      <c r="CV123" s="35"/>
      <c r="CW123" s="35"/>
      <c r="CX123" s="35"/>
      <c r="CY123" s="35"/>
      <c r="CZ123" s="35"/>
      <c r="DA123" s="35"/>
      <c r="DB123" s="35"/>
      <c r="DC123" s="35"/>
      <c r="DD123" s="35"/>
      <c r="DE123" s="35"/>
      <c r="DF123" s="35"/>
      <c r="DG123" s="35"/>
      <c r="DH123" s="35"/>
      <c r="DI123" s="35"/>
      <c r="DJ123" s="35"/>
      <c r="DK123" s="35"/>
      <c r="DL123" s="35"/>
      <c r="DM123" s="35"/>
      <c r="DN123" s="35"/>
      <c r="DO123" s="35"/>
      <c r="DP123" s="35"/>
      <c r="DQ123" s="35"/>
      <c r="DR123" s="35"/>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c r="EZ123" s="35"/>
      <c r="FA123" s="35"/>
      <c r="FB123" s="35"/>
      <c r="FC123" s="35"/>
      <c r="FD123" s="35"/>
      <c r="FE123" s="35"/>
      <c r="FF123" s="35"/>
      <c r="FG123" s="35"/>
      <c r="FH123" s="35"/>
      <c r="FI123" s="35"/>
      <c r="FJ123" s="35"/>
      <c r="FK123" s="35"/>
      <c r="FL123" s="35"/>
      <c r="FM123" s="35"/>
      <c r="FN123" s="35"/>
      <c r="FO123" s="35"/>
      <c r="FP123" s="35"/>
      <c r="FQ123" s="35"/>
      <c r="FR123" s="35"/>
      <c r="FS123" s="35"/>
      <c r="FT123" s="35"/>
      <c r="FU123" s="35"/>
      <c r="FV123" s="35"/>
      <c r="FW123" s="35"/>
      <c r="FX123" s="35"/>
      <c r="FY123" s="35"/>
      <c r="FZ123" s="35"/>
      <c r="GA123" s="35"/>
      <c r="GB123" s="35"/>
      <c r="GC123" s="35"/>
      <c r="GD123" s="35"/>
      <c r="GE123" s="35"/>
      <c r="GF123" s="35"/>
      <c r="GG123" s="35"/>
      <c r="GH123" s="35"/>
      <c r="GI123" s="35"/>
      <c r="GJ123" s="35"/>
      <c r="GK123" s="35"/>
      <c r="GL123" s="35"/>
      <c r="GM123" s="35"/>
      <c r="GN123" s="35"/>
      <c r="GO123" s="35"/>
      <c r="GP123" s="35"/>
      <c r="GQ123" s="35"/>
      <c r="GR123" s="35"/>
      <c r="GS123" s="35"/>
      <c r="GT123" s="35"/>
      <c r="GU123" s="35"/>
      <c r="GV123" s="35"/>
      <c r="GW123" s="35"/>
      <c r="GX123" s="35"/>
      <c r="GY123" s="35"/>
      <c r="GZ123" s="35"/>
      <c r="HA123" s="35"/>
      <c r="HB123" s="35"/>
      <c r="HC123" s="35"/>
      <c r="HD123" s="35"/>
      <c r="HE123" s="35"/>
      <c r="HF123" s="35"/>
      <c r="HG123" s="35"/>
      <c r="HH123" s="35"/>
      <c r="HI123" s="35"/>
      <c r="HJ123" s="35"/>
      <c r="HK123" s="35"/>
      <c r="HL123" s="35"/>
      <c r="HM123" s="35"/>
      <c r="HN123" s="35"/>
      <c r="HO123" s="35"/>
      <c r="HP123" s="35"/>
      <c r="HQ123" s="35"/>
      <c r="HR123" s="35"/>
      <c r="HS123" s="35"/>
      <c r="HT123" s="35"/>
      <c r="HU123" s="35"/>
      <c r="HV123" s="35"/>
      <c r="HW123" s="35"/>
      <c r="HX123" s="35"/>
      <c r="HY123" s="35"/>
      <c r="HZ123" s="35"/>
      <c r="IA123" s="35"/>
      <c r="IB123" s="35"/>
      <c r="IC123" s="35"/>
      <c r="ID123" s="35"/>
      <c r="IE123" s="35"/>
      <c r="IF123" s="35"/>
      <c r="IG123" s="35"/>
      <c r="IH123" s="35"/>
      <c r="II123" s="35"/>
      <c r="IJ123" s="35"/>
      <c r="IK123" s="35"/>
      <c r="IL123" s="35"/>
      <c r="IM123" s="35"/>
      <c r="IN123" s="35"/>
      <c r="IO123" s="35"/>
      <c r="IP123" s="35"/>
    </row>
    <row r="124" s="1" customFormat="1" ht="39" customHeight="1" spans="1:250">
      <c r="A124" s="45" t="s">
        <v>194</v>
      </c>
      <c r="B124" s="46" t="s">
        <v>195</v>
      </c>
      <c r="C124" s="22"/>
      <c r="D124" s="41">
        <v>250000</v>
      </c>
      <c r="E124" s="24"/>
      <c r="F124" s="27"/>
      <c r="G124" s="27"/>
      <c r="H124" s="26"/>
      <c r="I124" s="24">
        <f t="shared" si="2"/>
        <v>250000</v>
      </c>
      <c r="J124" s="36"/>
      <c r="K124" s="37"/>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c r="CF124" s="35"/>
      <c r="CG124" s="35"/>
      <c r="CH124" s="35"/>
      <c r="CI124" s="35"/>
      <c r="CJ124" s="35"/>
      <c r="CK124" s="35"/>
      <c r="CL124" s="35"/>
      <c r="CM124" s="35"/>
      <c r="CN124" s="35"/>
      <c r="CO124" s="35"/>
      <c r="CP124" s="35"/>
      <c r="CQ124" s="35"/>
      <c r="CR124" s="35"/>
      <c r="CS124" s="35"/>
      <c r="CT124" s="35"/>
      <c r="CU124" s="35"/>
      <c r="CV124" s="35"/>
      <c r="CW124" s="35"/>
      <c r="CX124" s="35"/>
      <c r="CY124" s="35"/>
      <c r="CZ124" s="35"/>
      <c r="DA124" s="35"/>
      <c r="DB124" s="35"/>
      <c r="DC124" s="35"/>
      <c r="DD124" s="35"/>
      <c r="DE124" s="35"/>
      <c r="DF124" s="35"/>
      <c r="DG124" s="35"/>
      <c r="DH124" s="35"/>
      <c r="DI124" s="35"/>
      <c r="DJ124" s="35"/>
      <c r="DK124" s="35"/>
      <c r="DL124" s="35"/>
      <c r="DM124" s="35"/>
      <c r="DN124" s="35"/>
      <c r="DO124" s="35"/>
      <c r="DP124" s="35"/>
      <c r="DQ124" s="35"/>
      <c r="DR124" s="35"/>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c r="EZ124" s="35"/>
      <c r="FA124" s="35"/>
      <c r="FB124" s="35"/>
      <c r="FC124" s="35"/>
      <c r="FD124" s="35"/>
      <c r="FE124" s="35"/>
      <c r="FF124" s="35"/>
      <c r="FG124" s="35"/>
      <c r="FH124" s="35"/>
      <c r="FI124" s="35"/>
      <c r="FJ124" s="35"/>
      <c r="FK124" s="35"/>
      <c r="FL124" s="35"/>
      <c r="FM124" s="35"/>
      <c r="FN124" s="35"/>
      <c r="FO124" s="35"/>
      <c r="FP124" s="35"/>
      <c r="FQ124" s="35"/>
      <c r="FR124" s="35"/>
      <c r="FS124" s="35"/>
      <c r="FT124" s="35"/>
      <c r="FU124" s="35"/>
      <c r="FV124" s="35"/>
      <c r="FW124" s="35"/>
      <c r="FX124" s="35"/>
      <c r="FY124" s="35"/>
      <c r="FZ124" s="35"/>
      <c r="GA124" s="35"/>
      <c r="GB124" s="35"/>
      <c r="GC124" s="35"/>
      <c r="GD124" s="35"/>
      <c r="GE124" s="35"/>
      <c r="GF124" s="35"/>
      <c r="GG124" s="35"/>
      <c r="GH124" s="35"/>
      <c r="GI124" s="35"/>
      <c r="GJ124" s="35"/>
      <c r="GK124" s="35"/>
      <c r="GL124" s="35"/>
      <c r="GM124" s="35"/>
      <c r="GN124" s="35"/>
      <c r="GO124" s="35"/>
      <c r="GP124" s="35"/>
      <c r="GQ124" s="35"/>
      <c r="GR124" s="35"/>
      <c r="GS124" s="35"/>
      <c r="GT124" s="35"/>
      <c r="GU124" s="35"/>
      <c r="GV124" s="35"/>
      <c r="GW124" s="35"/>
      <c r="GX124" s="35"/>
      <c r="GY124" s="35"/>
      <c r="GZ124" s="35"/>
      <c r="HA124" s="35"/>
      <c r="HB124" s="35"/>
      <c r="HC124" s="35"/>
      <c r="HD124" s="35"/>
      <c r="HE124" s="35"/>
      <c r="HF124" s="35"/>
      <c r="HG124" s="35"/>
      <c r="HH124" s="35"/>
      <c r="HI124" s="35"/>
      <c r="HJ124" s="35"/>
      <c r="HK124" s="35"/>
      <c r="HL124" s="35"/>
      <c r="HM124" s="35"/>
      <c r="HN124" s="35"/>
      <c r="HO124" s="35"/>
      <c r="HP124" s="35"/>
      <c r="HQ124" s="35"/>
      <c r="HR124" s="35"/>
      <c r="HS124" s="35"/>
      <c r="HT124" s="35"/>
      <c r="HU124" s="35"/>
      <c r="HV124" s="35"/>
      <c r="HW124" s="35"/>
      <c r="HX124" s="35"/>
      <c r="HY124" s="35"/>
      <c r="HZ124" s="35"/>
      <c r="IA124" s="35"/>
      <c r="IB124" s="35"/>
      <c r="IC124" s="35"/>
      <c r="ID124" s="35"/>
      <c r="IE124" s="35"/>
      <c r="IF124" s="35"/>
      <c r="IG124" s="35"/>
      <c r="IH124" s="35"/>
      <c r="II124" s="35"/>
      <c r="IJ124" s="35"/>
      <c r="IK124" s="35"/>
      <c r="IL124" s="35"/>
      <c r="IM124" s="35"/>
      <c r="IN124" s="35"/>
      <c r="IO124" s="35"/>
      <c r="IP124" s="35"/>
    </row>
    <row r="125" s="1" customFormat="1" ht="39" customHeight="1" spans="1:250">
      <c r="A125" s="45" t="s">
        <v>196</v>
      </c>
      <c r="B125" s="46" t="s">
        <v>197</v>
      </c>
      <c r="C125" s="22"/>
      <c r="D125" s="41">
        <v>2210000</v>
      </c>
      <c r="E125" s="24" t="s">
        <v>81</v>
      </c>
      <c r="F125" s="27">
        <v>2160000</v>
      </c>
      <c r="G125" s="27">
        <v>1000000</v>
      </c>
      <c r="H125" s="26" t="s">
        <v>198</v>
      </c>
      <c r="I125" s="24">
        <f t="shared" si="2"/>
        <v>1210000</v>
      </c>
      <c r="J125" s="36">
        <v>6</v>
      </c>
      <c r="K125" s="37">
        <v>68</v>
      </c>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c r="CE125" s="35"/>
      <c r="CF125" s="35"/>
      <c r="CG125" s="35"/>
      <c r="CH125" s="35"/>
      <c r="CI125" s="35"/>
      <c r="CJ125" s="35"/>
      <c r="CK125" s="35"/>
      <c r="CL125" s="35"/>
      <c r="CM125" s="35"/>
      <c r="CN125" s="35"/>
      <c r="CO125" s="35"/>
      <c r="CP125" s="35"/>
      <c r="CQ125" s="35"/>
      <c r="CR125" s="35"/>
      <c r="CS125" s="35"/>
      <c r="CT125" s="35"/>
      <c r="CU125" s="35"/>
      <c r="CV125" s="35"/>
      <c r="CW125" s="35"/>
      <c r="CX125" s="35"/>
      <c r="CY125" s="35"/>
      <c r="CZ125" s="35"/>
      <c r="DA125" s="35"/>
      <c r="DB125" s="35"/>
      <c r="DC125" s="35"/>
      <c r="DD125" s="35"/>
      <c r="DE125" s="35"/>
      <c r="DF125" s="35"/>
      <c r="DG125" s="35"/>
      <c r="DH125" s="35"/>
      <c r="DI125" s="35"/>
      <c r="DJ125" s="35"/>
      <c r="DK125" s="35"/>
      <c r="DL125" s="35"/>
      <c r="DM125" s="35"/>
      <c r="DN125" s="35"/>
      <c r="DO125" s="35"/>
      <c r="DP125" s="35"/>
      <c r="DQ125" s="35"/>
      <c r="DR125" s="35"/>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c r="EZ125" s="35"/>
      <c r="FA125" s="35"/>
      <c r="FB125" s="35"/>
      <c r="FC125" s="35"/>
      <c r="FD125" s="35"/>
      <c r="FE125" s="35"/>
      <c r="FF125" s="35"/>
      <c r="FG125" s="35"/>
      <c r="FH125" s="35"/>
      <c r="FI125" s="35"/>
      <c r="FJ125" s="35"/>
      <c r="FK125" s="35"/>
      <c r="FL125" s="35"/>
      <c r="FM125" s="35"/>
      <c r="FN125" s="35"/>
      <c r="FO125" s="35"/>
      <c r="FP125" s="35"/>
      <c r="FQ125" s="35"/>
      <c r="FR125" s="35"/>
      <c r="FS125" s="35"/>
      <c r="FT125" s="35"/>
      <c r="FU125" s="35"/>
      <c r="FV125" s="35"/>
      <c r="FW125" s="35"/>
      <c r="FX125" s="35"/>
      <c r="FY125" s="35"/>
      <c r="FZ125" s="35"/>
      <c r="GA125" s="35"/>
      <c r="GB125" s="35"/>
      <c r="GC125" s="35"/>
      <c r="GD125" s="35"/>
      <c r="GE125" s="35"/>
      <c r="GF125" s="35"/>
      <c r="GG125" s="35"/>
      <c r="GH125" s="35"/>
      <c r="GI125" s="35"/>
      <c r="GJ125" s="35"/>
      <c r="GK125" s="35"/>
      <c r="GL125" s="35"/>
      <c r="GM125" s="35"/>
      <c r="GN125" s="35"/>
      <c r="GO125" s="35"/>
      <c r="GP125" s="35"/>
      <c r="GQ125" s="35"/>
      <c r="GR125" s="35"/>
      <c r="GS125" s="35"/>
      <c r="GT125" s="35"/>
      <c r="GU125" s="35"/>
      <c r="GV125" s="35"/>
      <c r="GW125" s="35"/>
      <c r="GX125" s="35"/>
      <c r="GY125" s="35"/>
      <c r="GZ125" s="35"/>
      <c r="HA125" s="35"/>
      <c r="HB125" s="35"/>
      <c r="HC125" s="35"/>
      <c r="HD125" s="35"/>
      <c r="HE125" s="35"/>
      <c r="HF125" s="35"/>
      <c r="HG125" s="35"/>
      <c r="HH125" s="35"/>
      <c r="HI125" s="35"/>
      <c r="HJ125" s="35"/>
      <c r="HK125" s="35"/>
      <c r="HL125" s="35"/>
      <c r="HM125" s="35"/>
      <c r="HN125" s="35"/>
      <c r="HO125" s="35"/>
      <c r="HP125" s="35"/>
      <c r="HQ125" s="35"/>
      <c r="HR125" s="35"/>
      <c r="HS125" s="35"/>
      <c r="HT125" s="35"/>
      <c r="HU125" s="35"/>
      <c r="HV125" s="35"/>
      <c r="HW125" s="35"/>
      <c r="HX125" s="35"/>
      <c r="HY125" s="35"/>
      <c r="HZ125" s="35"/>
      <c r="IA125" s="35"/>
      <c r="IB125" s="35"/>
      <c r="IC125" s="35"/>
      <c r="ID125" s="35"/>
      <c r="IE125" s="35"/>
      <c r="IF125" s="35"/>
      <c r="IG125" s="35"/>
      <c r="IH125" s="35"/>
      <c r="II125" s="35"/>
      <c r="IJ125" s="35"/>
      <c r="IK125" s="35"/>
      <c r="IL125" s="35"/>
      <c r="IM125" s="35"/>
      <c r="IN125" s="35"/>
      <c r="IO125" s="35"/>
      <c r="IP125" s="35"/>
    </row>
    <row r="126" s="1" customFormat="1" ht="39" customHeight="1" spans="1:250">
      <c r="A126" s="45" t="s">
        <v>199</v>
      </c>
      <c r="B126" s="46" t="s">
        <v>200</v>
      </c>
      <c r="C126" s="22"/>
      <c r="D126" s="41">
        <v>840000</v>
      </c>
      <c r="E126" s="24" t="s">
        <v>81</v>
      </c>
      <c r="F126" s="41">
        <v>840000</v>
      </c>
      <c r="G126" s="27"/>
      <c r="H126" s="26" t="s">
        <v>198</v>
      </c>
      <c r="I126" s="24">
        <f t="shared" si="2"/>
        <v>840000</v>
      </c>
      <c r="J126" s="36">
        <v>6</v>
      </c>
      <c r="K126" s="37">
        <v>68</v>
      </c>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c r="CE126" s="35"/>
      <c r="CF126" s="35"/>
      <c r="CG126" s="35"/>
      <c r="CH126" s="35"/>
      <c r="CI126" s="35"/>
      <c r="CJ126" s="35"/>
      <c r="CK126" s="35"/>
      <c r="CL126" s="35"/>
      <c r="CM126" s="35"/>
      <c r="CN126" s="35"/>
      <c r="CO126" s="35"/>
      <c r="CP126" s="35"/>
      <c r="CQ126" s="35"/>
      <c r="CR126" s="35"/>
      <c r="CS126" s="35"/>
      <c r="CT126" s="35"/>
      <c r="CU126" s="35"/>
      <c r="CV126" s="35"/>
      <c r="CW126" s="35"/>
      <c r="CX126" s="35"/>
      <c r="CY126" s="35"/>
      <c r="CZ126" s="35"/>
      <c r="DA126" s="35"/>
      <c r="DB126" s="35"/>
      <c r="DC126" s="35"/>
      <c r="DD126" s="35"/>
      <c r="DE126" s="35"/>
      <c r="DF126" s="35"/>
      <c r="DG126" s="35"/>
      <c r="DH126" s="35"/>
      <c r="DI126" s="35"/>
      <c r="DJ126" s="35"/>
      <c r="DK126" s="35"/>
      <c r="DL126" s="35"/>
      <c r="DM126" s="35"/>
      <c r="DN126" s="35"/>
      <c r="DO126" s="35"/>
      <c r="DP126" s="35"/>
      <c r="DQ126" s="35"/>
      <c r="DR126" s="35"/>
      <c r="DS126" s="35"/>
      <c r="DT126" s="35"/>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c r="EZ126" s="35"/>
      <c r="FA126" s="35"/>
      <c r="FB126" s="35"/>
      <c r="FC126" s="35"/>
      <c r="FD126" s="35"/>
      <c r="FE126" s="35"/>
      <c r="FF126" s="35"/>
      <c r="FG126" s="35"/>
      <c r="FH126" s="35"/>
      <c r="FI126" s="35"/>
      <c r="FJ126" s="35"/>
      <c r="FK126" s="35"/>
      <c r="FL126" s="35"/>
      <c r="FM126" s="35"/>
      <c r="FN126" s="35"/>
      <c r="FO126" s="35"/>
      <c r="FP126" s="35"/>
      <c r="FQ126" s="35"/>
      <c r="FR126" s="35"/>
      <c r="FS126" s="35"/>
      <c r="FT126" s="35"/>
      <c r="FU126" s="35"/>
      <c r="FV126" s="35"/>
      <c r="FW126" s="35"/>
      <c r="FX126" s="35"/>
      <c r="FY126" s="35"/>
      <c r="FZ126" s="35"/>
      <c r="GA126" s="35"/>
      <c r="GB126" s="35"/>
      <c r="GC126" s="35"/>
      <c r="GD126" s="35"/>
      <c r="GE126" s="35"/>
      <c r="GF126" s="35"/>
      <c r="GG126" s="35"/>
      <c r="GH126" s="35"/>
      <c r="GI126" s="35"/>
      <c r="GJ126" s="35"/>
      <c r="GK126" s="35"/>
      <c r="GL126" s="35"/>
      <c r="GM126" s="35"/>
      <c r="GN126" s="35"/>
      <c r="GO126" s="35"/>
      <c r="GP126" s="35"/>
      <c r="GQ126" s="35"/>
      <c r="GR126" s="35"/>
      <c r="GS126" s="35"/>
      <c r="GT126" s="35"/>
      <c r="GU126" s="35"/>
      <c r="GV126" s="35"/>
      <c r="GW126" s="35"/>
      <c r="GX126" s="35"/>
      <c r="GY126" s="35"/>
      <c r="GZ126" s="35"/>
      <c r="HA126" s="35"/>
      <c r="HB126" s="35"/>
      <c r="HC126" s="35"/>
      <c r="HD126" s="35"/>
      <c r="HE126" s="35"/>
      <c r="HF126" s="35"/>
      <c r="HG126" s="35"/>
      <c r="HH126" s="35"/>
      <c r="HI126" s="35"/>
      <c r="HJ126" s="35"/>
      <c r="HK126" s="35"/>
      <c r="HL126" s="35"/>
      <c r="HM126" s="35"/>
      <c r="HN126" s="35"/>
      <c r="HO126" s="35"/>
      <c r="HP126" s="35"/>
      <c r="HQ126" s="35"/>
      <c r="HR126" s="35"/>
      <c r="HS126" s="35"/>
      <c r="HT126" s="35"/>
      <c r="HU126" s="35"/>
      <c r="HV126" s="35"/>
      <c r="HW126" s="35"/>
      <c r="HX126" s="35"/>
      <c r="HY126" s="35"/>
      <c r="HZ126" s="35"/>
      <c r="IA126" s="35"/>
      <c r="IB126" s="35"/>
      <c r="IC126" s="35"/>
      <c r="ID126" s="35"/>
      <c r="IE126" s="35"/>
      <c r="IF126" s="35"/>
      <c r="IG126" s="35"/>
      <c r="IH126" s="35"/>
      <c r="II126" s="35"/>
      <c r="IJ126" s="35"/>
      <c r="IK126" s="35"/>
      <c r="IL126" s="35"/>
      <c r="IM126" s="35"/>
      <c r="IN126" s="35"/>
      <c r="IO126" s="35"/>
      <c r="IP126" s="35"/>
    </row>
    <row r="127" s="1" customFormat="1" ht="39" customHeight="1" spans="1:250">
      <c r="A127" s="45" t="s">
        <v>201</v>
      </c>
      <c r="B127" s="46"/>
      <c r="C127" s="22"/>
      <c r="D127" s="41">
        <v>6072100</v>
      </c>
      <c r="E127" s="24" t="s">
        <v>32</v>
      </c>
      <c r="F127" s="27">
        <f>13000000-2124600-6750000</f>
        <v>4125400</v>
      </c>
      <c r="G127" s="27">
        <f>13000000-2124600-6750000</f>
        <v>4125400</v>
      </c>
      <c r="H127" s="26" t="s">
        <v>29</v>
      </c>
      <c r="I127" s="24">
        <f t="shared" si="2"/>
        <v>1946700</v>
      </c>
      <c r="J127" s="36">
        <v>40</v>
      </c>
      <c r="K127" s="37">
        <v>16</v>
      </c>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c r="CE127" s="35"/>
      <c r="CF127" s="35"/>
      <c r="CG127" s="35"/>
      <c r="CH127" s="35"/>
      <c r="CI127" s="35"/>
      <c r="CJ127" s="35"/>
      <c r="CK127" s="35"/>
      <c r="CL127" s="35"/>
      <c r="CM127" s="35"/>
      <c r="CN127" s="35"/>
      <c r="CO127" s="35"/>
      <c r="CP127" s="35"/>
      <c r="CQ127" s="35"/>
      <c r="CR127" s="35"/>
      <c r="CS127" s="35"/>
      <c r="CT127" s="35"/>
      <c r="CU127" s="35"/>
      <c r="CV127" s="35"/>
      <c r="CW127" s="35"/>
      <c r="CX127" s="35"/>
      <c r="CY127" s="35"/>
      <c r="CZ127" s="35"/>
      <c r="DA127" s="35"/>
      <c r="DB127" s="35"/>
      <c r="DC127" s="35"/>
      <c r="DD127" s="35"/>
      <c r="DE127" s="35"/>
      <c r="DF127" s="35"/>
      <c r="DG127" s="35"/>
      <c r="DH127" s="35"/>
      <c r="DI127" s="35"/>
      <c r="DJ127" s="35"/>
      <c r="DK127" s="35"/>
      <c r="DL127" s="35"/>
      <c r="DM127" s="35"/>
      <c r="DN127" s="35"/>
      <c r="DO127" s="35"/>
      <c r="DP127" s="35"/>
      <c r="DQ127" s="35"/>
      <c r="DR127" s="35"/>
      <c r="DS127" s="35"/>
      <c r="DT127" s="35"/>
      <c r="DU127" s="35"/>
      <c r="DV127" s="35"/>
      <c r="DW127" s="35"/>
      <c r="DX127" s="35"/>
      <c r="DY127" s="35"/>
      <c r="DZ127" s="35"/>
      <c r="EA127" s="35"/>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c r="EZ127" s="35"/>
      <c r="FA127" s="35"/>
      <c r="FB127" s="35"/>
      <c r="FC127" s="35"/>
      <c r="FD127" s="35"/>
      <c r="FE127" s="35"/>
      <c r="FF127" s="35"/>
      <c r="FG127" s="35"/>
      <c r="FH127" s="35"/>
      <c r="FI127" s="35"/>
      <c r="FJ127" s="35"/>
      <c r="FK127" s="35"/>
      <c r="FL127" s="35"/>
      <c r="FM127" s="35"/>
      <c r="FN127" s="35"/>
      <c r="FO127" s="35"/>
      <c r="FP127" s="35"/>
      <c r="FQ127" s="35"/>
      <c r="FR127" s="35"/>
      <c r="FS127" s="35"/>
      <c r="FT127" s="35"/>
      <c r="FU127" s="35"/>
      <c r="FV127" s="35"/>
      <c r="FW127" s="35"/>
      <c r="FX127" s="35"/>
      <c r="FY127" s="35"/>
      <c r="FZ127" s="35"/>
      <c r="GA127" s="35"/>
      <c r="GB127" s="35"/>
      <c r="GC127" s="35"/>
      <c r="GD127" s="35"/>
      <c r="GE127" s="35"/>
      <c r="GF127" s="35"/>
      <c r="GG127" s="35"/>
      <c r="GH127" s="35"/>
      <c r="GI127" s="35"/>
      <c r="GJ127" s="35"/>
      <c r="GK127" s="35"/>
      <c r="GL127" s="35"/>
      <c r="GM127" s="35"/>
      <c r="GN127" s="35"/>
      <c r="GO127" s="35"/>
      <c r="GP127" s="35"/>
      <c r="GQ127" s="35"/>
      <c r="GR127" s="35"/>
      <c r="GS127" s="35"/>
      <c r="GT127" s="35"/>
      <c r="GU127" s="35"/>
      <c r="GV127" s="35"/>
      <c r="GW127" s="35"/>
      <c r="GX127" s="35"/>
      <c r="GY127" s="35"/>
      <c r="GZ127" s="35"/>
      <c r="HA127" s="35"/>
      <c r="HB127" s="35"/>
      <c r="HC127" s="35"/>
      <c r="HD127" s="35"/>
      <c r="HE127" s="35"/>
      <c r="HF127" s="35"/>
      <c r="HG127" s="35"/>
      <c r="HH127" s="35"/>
      <c r="HI127" s="35"/>
      <c r="HJ127" s="35"/>
      <c r="HK127" s="35"/>
      <c r="HL127" s="35"/>
      <c r="HM127" s="35"/>
      <c r="HN127" s="35"/>
      <c r="HO127" s="35"/>
      <c r="HP127" s="35"/>
      <c r="HQ127" s="35"/>
      <c r="HR127" s="35"/>
      <c r="HS127" s="35"/>
      <c r="HT127" s="35"/>
      <c r="HU127" s="35"/>
      <c r="HV127" s="35"/>
      <c r="HW127" s="35"/>
      <c r="HX127" s="35"/>
      <c r="HY127" s="35"/>
      <c r="HZ127" s="35"/>
      <c r="IA127" s="35"/>
      <c r="IB127" s="35"/>
      <c r="IC127" s="35"/>
      <c r="ID127" s="35"/>
      <c r="IE127" s="35"/>
      <c r="IF127" s="35"/>
      <c r="IG127" s="35"/>
      <c r="IH127" s="35"/>
      <c r="II127" s="35"/>
      <c r="IJ127" s="35"/>
      <c r="IK127" s="35"/>
      <c r="IL127" s="35"/>
      <c r="IM127" s="35"/>
      <c r="IN127" s="35"/>
      <c r="IO127" s="35"/>
      <c r="IP127" s="35"/>
    </row>
    <row r="128" s="1" customFormat="1" ht="39" customHeight="1" spans="1:250">
      <c r="A128" s="20"/>
      <c r="B128" s="31"/>
      <c r="C128" s="30"/>
      <c r="D128" s="23"/>
      <c r="E128" s="24"/>
      <c r="F128" s="24"/>
      <c r="G128" s="27"/>
      <c r="H128" s="26"/>
      <c r="I128" s="24">
        <f t="shared" si="2"/>
        <v>0</v>
      </c>
      <c r="J128" s="36"/>
      <c r="K128" s="37"/>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c r="CE128" s="35"/>
      <c r="CF128" s="35"/>
      <c r="CG128" s="35"/>
      <c r="CH128" s="35"/>
      <c r="CI128" s="35"/>
      <c r="CJ128" s="35"/>
      <c r="CK128" s="35"/>
      <c r="CL128" s="35"/>
      <c r="CM128" s="35"/>
      <c r="CN128" s="35"/>
      <c r="CO128" s="35"/>
      <c r="CP128" s="35"/>
      <c r="CQ128" s="35"/>
      <c r="CR128" s="35"/>
      <c r="CS128" s="35"/>
      <c r="CT128" s="35"/>
      <c r="CU128" s="35"/>
      <c r="CV128" s="35"/>
      <c r="CW128" s="35"/>
      <c r="CX128" s="35"/>
      <c r="CY128" s="35"/>
      <c r="CZ128" s="35"/>
      <c r="DA128" s="35"/>
      <c r="DB128" s="35"/>
      <c r="DC128" s="35"/>
      <c r="DD128" s="35"/>
      <c r="DE128" s="35"/>
      <c r="DF128" s="35"/>
      <c r="DG128" s="35"/>
      <c r="DH128" s="35"/>
      <c r="DI128" s="35"/>
      <c r="DJ128" s="35"/>
      <c r="DK128" s="35"/>
      <c r="DL128" s="35"/>
      <c r="DM128" s="35"/>
      <c r="DN128" s="35"/>
      <c r="DO128" s="35"/>
      <c r="DP128" s="35"/>
      <c r="DQ128" s="35"/>
      <c r="DR128" s="35"/>
      <c r="DS128" s="35"/>
      <c r="DT128" s="35"/>
      <c r="DU128" s="35"/>
      <c r="DV128" s="35"/>
      <c r="DW128" s="35"/>
      <c r="DX128" s="35"/>
      <c r="DY128" s="35"/>
      <c r="DZ128" s="35"/>
      <c r="EA128" s="35"/>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c r="EZ128" s="35"/>
      <c r="FA128" s="35"/>
      <c r="FB128" s="35"/>
      <c r="FC128" s="35"/>
      <c r="FD128" s="35"/>
      <c r="FE128" s="35"/>
      <c r="FF128" s="35"/>
      <c r="FG128" s="35"/>
      <c r="FH128" s="35"/>
      <c r="FI128" s="35"/>
      <c r="FJ128" s="35"/>
      <c r="FK128" s="35"/>
      <c r="FL128" s="35"/>
      <c r="FM128" s="35"/>
      <c r="FN128" s="35"/>
      <c r="FO128" s="35"/>
      <c r="FP128" s="35"/>
      <c r="FQ128" s="35"/>
      <c r="FR128" s="35"/>
      <c r="FS128" s="35"/>
      <c r="FT128" s="35"/>
      <c r="FU128" s="35"/>
      <c r="FV128" s="35"/>
      <c r="FW128" s="35"/>
      <c r="FX128" s="35"/>
      <c r="FY128" s="35"/>
      <c r="FZ128" s="35"/>
      <c r="GA128" s="35"/>
      <c r="GB128" s="35"/>
      <c r="GC128" s="35"/>
      <c r="GD128" s="35"/>
      <c r="GE128" s="35"/>
      <c r="GF128" s="35"/>
      <c r="GG128" s="35"/>
      <c r="GH128" s="35"/>
      <c r="GI128" s="35"/>
      <c r="GJ128" s="35"/>
      <c r="GK128" s="35"/>
      <c r="GL128" s="35"/>
      <c r="GM128" s="35"/>
      <c r="GN128" s="35"/>
      <c r="GO128" s="35"/>
      <c r="GP128" s="35"/>
      <c r="GQ128" s="35"/>
      <c r="GR128" s="35"/>
      <c r="GS128" s="35"/>
      <c r="GT128" s="35"/>
      <c r="GU128" s="35"/>
      <c r="GV128" s="35"/>
      <c r="GW128" s="35"/>
      <c r="GX128" s="35"/>
      <c r="GY128" s="35"/>
      <c r="GZ128" s="35"/>
      <c r="HA128" s="35"/>
      <c r="HB128" s="35"/>
      <c r="HC128" s="35"/>
      <c r="HD128" s="35"/>
      <c r="HE128" s="35"/>
      <c r="HF128" s="35"/>
      <c r="HG128" s="35"/>
      <c r="HH128" s="35"/>
      <c r="HI128" s="35"/>
      <c r="HJ128" s="35"/>
      <c r="HK128" s="35"/>
      <c r="HL128" s="35"/>
      <c r="HM128" s="35"/>
      <c r="HN128" s="35"/>
      <c r="HO128" s="35"/>
      <c r="HP128" s="35"/>
      <c r="HQ128" s="35"/>
      <c r="HR128" s="35"/>
      <c r="HS128" s="35"/>
      <c r="HT128" s="35"/>
      <c r="HU128" s="35"/>
      <c r="HV128" s="35"/>
      <c r="HW128" s="35"/>
      <c r="HX128" s="35"/>
      <c r="HY128" s="35"/>
      <c r="HZ128" s="35"/>
      <c r="IA128" s="35"/>
      <c r="IB128" s="35"/>
      <c r="IC128" s="35"/>
      <c r="ID128" s="35"/>
      <c r="IE128" s="35"/>
      <c r="IF128" s="35"/>
      <c r="IG128" s="35"/>
      <c r="IH128" s="35"/>
      <c r="II128" s="35"/>
      <c r="IJ128" s="35"/>
      <c r="IK128" s="35"/>
      <c r="IL128" s="35"/>
      <c r="IM128" s="35"/>
      <c r="IN128" s="35"/>
      <c r="IO128" s="35"/>
      <c r="IP128" s="35"/>
    </row>
    <row r="129" s="1" customFormat="1" ht="39" customHeight="1" spans="1:250">
      <c r="A129" s="20"/>
      <c r="B129" s="31"/>
      <c r="C129" s="30"/>
      <c r="D129" s="23"/>
      <c r="E129" s="24"/>
      <c r="F129" s="24"/>
      <c r="G129" s="27"/>
      <c r="H129" s="26"/>
      <c r="I129" s="24">
        <f t="shared" si="2"/>
        <v>0</v>
      </c>
      <c r="J129" s="36"/>
      <c r="K129" s="37"/>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c r="CE129" s="35"/>
      <c r="CF129" s="35"/>
      <c r="CG129" s="35"/>
      <c r="CH129" s="35"/>
      <c r="CI129" s="35"/>
      <c r="CJ129" s="35"/>
      <c r="CK129" s="35"/>
      <c r="CL129" s="35"/>
      <c r="CM129" s="35"/>
      <c r="CN129" s="35"/>
      <c r="CO129" s="35"/>
      <c r="CP129" s="35"/>
      <c r="CQ129" s="35"/>
      <c r="CR129" s="35"/>
      <c r="CS129" s="35"/>
      <c r="CT129" s="35"/>
      <c r="CU129" s="35"/>
      <c r="CV129" s="35"/>
      <c r="CW129" s="35"/>
      <c r="CX129" s="35"/>
      <c r="CY129" s="35"/>
      <c r="CZ129" s="35"/>
      <c r="DA129" s="35"/>
      <c r="DB129" s="35"/>
      <c r="DC129" s="35"/>
      <c r="DD129" s="35"/>
      <c r="DE129" s="35"/>
      <c r="DF129" s="35"/>
      <c r="DG129" s="35"/>
      <c r="DH129" s="35"/>
      <c r="DI129" s="35"/>
      <c r="DJ129" s="35"/>
      <c r="DK129" s="35"/>
      <c r="DL129" s="35"/>
      <c r="DM129" s="35"/>
      <c r="DN129" s="35"/>
      <c r="DO129" s="35"/>
      <c r="DP129" s="35"/>
      <c r="DQ129" s="35"/>
      <c r="DR129" s="35"/>
      <c r="DS129" s="35"/>
      <c r="DT129" s="35"/>
      <c r="DU129" s="35"/>
      <c r="DV129" s="35"/>
      <c r="DW129" s="35"/>
      <c r="DX129" s="35"/>
      <c r="DY129" s="35"/>
      <c r="DZ129" s="35"/>
      <c r="EA129" s="35"/>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c r="EZ129" s="35"/>
      <c r="FA129" s="35"/>
      <c r="FB129" s="35"/>
      <c r="FC129" s="35"/>
      <c r="FD129" s="35"/>
      <c r="FE129" s="35"/>
      <c r="FF129" s="35"/>
      <c r="FG129" s="35"/>
      <c r="FH129" s="35"/>
      <c r="FI129" s="35"/>
      <c r="FJ129" s="35"/>
      <c r="FK129" s="35"/>
      <c r="FL129" s="35"/>
      <c r="FM129" s="35"/>
      <c r="FN129" s="35"/>
      <c r="FO129" s="35"/>
      <c r="FP129" s="35"/>
      <c r="FQ129" s="35"/>
      <c r="FR129" s="35"/>
      <c r="FS129" s="35"/>
      <c r="FT129" s="35"/>
      <c r="FU129" s="35"/>
      <c r="FV129" s="35"/>
      <c r="FW129" s="35"/>
      <c r="FX129" s="35"/>
      <c r="FY129" s="35"/>
      <c r="FZ129" s="35"/>
      <c r="GA129" s="35"/>
      <c r="GB129" s="35"/>
      <c r="GC129" s="35"/>
      <c r="GD129" s="35"/>
      <c r="GE129" s="35"/>
      <c r="GF129" s="35"/>
      <c r="GG129" s="35"/>
      <c r="GH129" s="35"/>
      <c r="GI129" s="35"/>
      <c r="GJ129" s="35"/>
      <c r="GK129" s="35"/>
      <c r="GL129" s="35"/>
      <c r="GM129" s="35"/>
      <c r="GN129" s="35"/>
      <c r="GO129" s="35"/>
      <c r="GP129" s="35"/>
      <c r="GQ129" s="35"/>
      <c r="GR129" s="35"/>
      <c r="GS129" s="35"/>
      <c r="GT129" s="35"/>
      <c r="GU129" s="35"/>
      <c r="GV129" s="35"/>
      <c r="GW129" s="35"/>
      <c r="GX129" s="35"/>
      <c r="GY129" s="35"/>
      <c r="GZ129" s="35"/>
      <c r="HA129" s="35"/>
      <c r="HB129" s="35"/>
      <c r="HC129" s="35"/>
      <c r="HD129" s="35"/>
      <c r="HE129" s="35"/>
      <c r="HF129" s="35"/>
      <c r="HG129" s="35"/>
      <c r="HH129" s="35"/>
      <c r="HI129" s="35"/>
      <c r="HJ129" s="35"/>
      <c r="HK129" s="35"/>
      <c r="HL129" s="35"/>
      <c r="HM129" s="35"/>
      <c r="HN129" s="35"/>
      <c r="HO129" s="35"/>
      <c r="HP129" s="35"/>
      <c r="HQ129" s="35"/>
      <c r="HR129" s="35"/>
      <c r="HS129" s="35"/>
      <c r="HT129" s="35"/>
      <c r="HU129" s="35"/>
      <c r="HV129" s="35"/>
      <c r="HW129" s="35"/>
      <c r="HX129" s="35"/>
      <c r="HY129" s="35"/>
      <c r="HZ129" s="35"/>
      <c r="IA129" s="35"/>
      <c r="IB129" s="35"/>
      <c r="IC129" s="35"/>
      <c r="ID129" s="35"/>
      <c r="IE129" s="35"/>
      <c r="IF129" s="35"/>
      <c r="IG129" s="35"/>
      <c r="IH129" s="35"/>
      <c r="II129" s="35"/>
      <c r="IJ129" s="35"/>
      <c r="IK129" s="35"/>
      <c r="IL129" s="35"/>
      <c r="IM129" s="35"/>
      <c r="IN129" s="35"/>
      <c r="IO129" s="35"/>
      <c r="IP129" s="35"/>
    </row>
    <row r="130" s="1" customFormat="1" ht="39" customHeight="1" spans="1:11">
      <c r="A130" s="47" t="s">
        <v>202</v>
      </c>
      <c r="B130" s="48"/>
      <c r="C130" s="47"/>
      <c r="D130" s="49">
        <f t="shared" ref="D130:I130" si="3">SUM(D4:D128)</f>
        <v>574663478</v>
      </c>
      <c r="E130" s="49">
        <f t="shared" si="3"/>
        <v>0</v>
      </c>
      <c r="F130" s="49">
        <f t="shared" si="3"/>
        <v>499016014</v>
      </c>
      <c r="G130" s="32">
        <f t="shared" si="3"/>
        <v>465443151.33</v>
      </c>
      <c r="H130" s="49">
        <f t="shared" si="3"/>
        <v>0</v>
      </c>
      <c r="I130" s="49">
        <f t="shared" si="3"/>
        <v>111179426.67</v>
      </c>
      <c r="J130" s="47"/>
      <c r="K130" s="47"/>
    </row>
    <row r="131" s="1" customFormat="1" spans="1:11">
      <c r="A131" s="2"/>
      <c r="B131" s="3"/>
      <c r="C131" s="2"/>
      <c r="D131" s="2"/>
      <c r="E131" s="2"/>
      <c r="F131" s="2"/>
      <c r="G131" s="50"/>
      <c r="H131" s="5"/>
      <c r="I131" s="2"/>
      <c r="J131" s="2"/>
      <c r="K131" s="2"/>
    </row>
    <row r="132" s="1" customFormat="1" spans="1:11">
      <c r="A132" s="2"/>
      <c r="B132" s="3"/>
      <c r="C132" s="2"/>
      <c r="D132" s="2"/>
      <c r="E132" s="2"/>
      <c r="F132" s="2"/>
      <c r="G132" s="50"/>
      <c r="H132" s="5"/>
      <c r="I132" s="2"/>
      <c r="J132" s="2"/>
      <c r="K132" s="2"/>
    </row>
    <row r="133" s="1" customFormat="1" spans="1:11">
      <c r="A133" s="2"/>
      <c r="B133" s="3"/>
      <c r="C133" s="2"/>
      <c r="D133" s="2"/>
      <c r="E133" s="2"/>
      <c r="F133" s="2"/>
      <c r="G133" s="4"/>
      <c r="H133" s="5"/>
      <c r="I133" s="2"/>
      <c r="J133" s="2"/>
      <c r="K133" s="2"/>
    </row>
    <row r="134" s="1" customFormat="1" spans="1:11">
      <c r="A134" s="2"/>
      <c r="B134" s="3"/>
      <c r="C134" s="2"/>
      <c r="D134" s="2"/>
      <c r="E134" s="2"/>
      <c r="F134" s="2"/>
      <c r="G134" s="4"/>
      <c r="H134" s="5"/>
      <c r="I134" s="2"/>
      <c r="J134" s="2"/>
      <c r="K134" s="2"/>
    </row>
    <row r="135" s="1" customFormat="1" spans="1:11">
      <c r="A135" s="2"/>
      <c r="B135" s="3"/>
      <c r="C135" s="2"/>
      <c r="D135" s="2"/>
      <c r="E135" s="2"/>
      <c r="F135" s="2"/>
      <c r="G135" s="4"/>
      <c r="H135" s="5"/>
      <c r="I135" s="2"/>
      <c r="J135" s="2"/>
      <c r="K135" s="2"/>
    </row>
    <row r="136" s="1" customFormat="1" spans="1:11">
      <c r="A136" s="2"/>
      <c r="B136" s="3"/>
      <c r="C136" s="2"/>
      <c r="D136" s="2"/>
      <c r="E136" s="2"/>
      <c r="F136" s="2"/>
      <c r="G136" s="4"/>
      <c r="H136" s="5"/>
      <c r="I136" s="2"/>
      <c r="J136" s="2"/>
      <c r="K136" s="2"/>
    </row>
    <row r="137" s="1" customFormat="1" spans="1:11">
      <c r="A137" s="2"/>
      <c r="B137" s="3"/>
      <c r="C137" s="2"/>
      <c r="D137" s="2"/>
      <c r="E137" s="2"/>
      <c r="F137" s="2"/>
      <c r="G137" s="4"/>
      <c r="H137" s="5"/>
      <c r="I137" s="2"/>
      <c r="J137" s="2"/>
      <c r="K137" s="2"/>
    </row>
    <row r="138" s="1" customFormat="1" spans="1:11">
      <c r="A138" s="2"/>
      <c r="B138" s="3"/>
      <c r="C138" s="2"/>
      <c r="D138" s="2"/>
      <c r="E138" s="2"/>
      <c r="F138" s="2"/>
      <c r="G138" s="4"/>
      <c r="H138" s="5"/>
      <c r="I138" s="2"/>
      <c r="J138" s="2"/>
      <c r="K138" s="2"/>
    </row>
    <row r="139" s="1" customFormat="1" spans="1:11">
      <c r="A139" s="2"/>
      <c r="B139" s="3"/>
      <c r="C139" s="2"/>
      <c r="D139" s="2"/>
      <c r="E139" s="2"/>
      <c r="F139" s="2"/>
      <c r="G139" s="4"/>
      <c r="H139" s="5"/>
      <c r="I139" s="2"/>
      <c r="J139" s="2"/>
      <c r="K139" s="2"/>
    </row>
    <row r="140" s="1" customFormat="1" spans="1:11">
      <c r="A140" s="2"/>
      <c r="B140" s="3"/>
      <c r="C140" s="2"/>
      <c r="D140" s="2"/>
      <c r="E140" s="2"/>
      <c r="F140" s="2"/>
      <c r="G140" s="4"/>
      <c r="H140" s="5"/>
      <c r="I140" s="2"/>
      <c r="J140" s="2"/>
      <c r="K140" s="2"/>
    </row>
  </sheetData>
  <mergeCells count="2">
    <mergeCell ref="A1:K1"/>
    <mergeCell ref="H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佳音</cp:lastModifiedBy>
  <dcterms:created xsi:type="dcterms:W3CDTF">2023-03-24T11:56:00Z</dcterms:created>
  <dcterms:modified xsi:type="dcterms:W3CDTF">2023-06-06T01:23:17Z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AE4EC1F5544B4CCF9ECDC99DED409271_13</vt:lpwstr>
  </property>
  <property fmtid="{D5CDD505-2E9C-101B-9397-08002B2CF9AE}" pid="3" name="KSOProductBuildVer">
    <vt:lpwstr>2052-11.1.0.14309</vt:lpwstr>
  </property>
</Properties>
</file>