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<sst xmlns="http://schemas.openxmlformats.org/spreadsheetml/2006/main" count="340" uniqueCount="203">
  <si>
    <t>2022年统筹整合财政涉农资金拨付情况统计表</t>
  </si>
  <si>
    <t>大安市财政局</t>
  </si>
  <si>
    <t>单位：元</t>
  </si>
  <si>
    <t xml:space="preserve">资金内容 </t>
  </si>
  <si>
    <t>文号</t>
  </si>
  <si>
    <t>级次</t>
  </si>
  <si>
    <t>金额</t>
  </si>
  <si>
    <t>拨付时间</t>
  </si>
  <si>
    <t>本科下达计划金额</t>
  </si>
  <si>
    <t>拨付金额</t>
  </si>
  <si>
    <t>拨付单位及项目</t>
  </si>
  <si>
    <t>余额</t>
  </si>
  <si>
    <t>财政局号</t>
  </si>
  <si>
    <t>扶贫文号</t>
  </si>
  <si>
    <t>关于预下达2022年财政衔接推进乡村振兴补助资金（整合部分）预算的通知</t>
  </si>
  <si>
    <t>吉财农指[2021]980号</t>
  </si>
  <si>
    <t>中央</t>
  </si>
  <si>
    <t>2022.6.2</t>
  </si>
  <si>
    <t>大安市两家子镇万头肉牛养殖建设项目</t>
  </si>
  <si>
    <t>2022.8.17</t>
  </si>
  <si>
    <t>关于下达新艾里乡富兴村农田打井上电工程建设计划的通知</t>
  </si>
  <si>
    <t>2022.7.15</t>
  </si>
  <si>
    <t>大安市45MW“新能源乡村振兴工程”项目</t>
  </si>
  <si>
    <t>2022.6.1</t>
  </si>
  <si>
    <t>舍力镇“千村示范”农村基础设施建设项目</t>
  </si>
  <si>
    <t>2022.5.18</t>
  </si>
  <si>
    <t>安广镇“千村示范”农村基础设施建设项目</t>
  </si>
  <si>
    <t>2022.7.6</t>
  </si>
  <si>
    <t>2022.4.30</t>
  </si>
  <si>
    <t>大安市农村公路建设项目</t>
  </si>
  <si>
    <t>2022.6.9</t>
  </si>
  <si>
    <t>2022.9.5</t>
  </si>
  <si>
    <t>2022.9.28</t>
  </si>
  <si>
    <t>2022.12.10</t>
  </si>
  <si>
    <t>关于下达2022年中央财政衔接推进乡村振兴补助资金（整合部分）预算的通知</t>
  </si>
  <si>
    <t>吉财农指[2022]189号</t>
  </si>
  <si>
    <t>2022.9.8</t>
  </si>
  <si>
    <t>丰收镇2022年农村基础设施建设项目</t>
  </si>
  <si>
    <t>关于调整2022年中央财政衔接推进乡村振兴补助资金（整合部分）预算的通知</t>
  </si>
  <si>
    <t>吉财农指[2022]235号</t>
  </si>
  <si>
    <t>2022.12.6</t>
  </si>
  <si>
    <t>省级</t>
  </si>
  <si>
    <t>关于下达2022年省级财政衔接推进乡村振兴补助资金（整合部分）预算的通知</t>
  </si>
  <si>
    <t>吉财农指[2022]97号</t>
  </si>
  <si>
    <t>关于提前下达2022年市 级财政衔接推进乡村振兴补助资金预算的通知</t>
  </si>
  <si>
    <t>白财农指[2021]114号</t>
  </si>
  <si>
    <t>市级</t>
  </si>
  <si>
    <t>关于下达衔接推进乡村振兴资金预算的通知（本级投入）</t>
  </si>
  <si>
    <t>大财预指[2022]474号</t>
  </si>
  <si>
    <t>本级</t>
  </si>
  <si>
    <t>关于提前下达2022年省级乡村振兴专项资金（省级直达资金国家脱贫县统筹整合部分）的通知</t>
  </si>
  <si>
    <t>吉财农指[2021]1007号</t>
  </si>
  <si>
    <t>2022.5.25</t>
  </si>
  <si>
    <t>大赉乡2020年农村公路建设项目配电线路改迁建设项目</t>
  </si>
  <si>
    <t>2022.5.30</t>
  </si>
  <si>
    <t>大安市2022年春季“雨露计划”补贴项目计划的通知</t>
  </si>
  <si>
    <t>2022.6.24</t>
  </si>
  <si>
    <t>关于下达项目质保金计划的通知(水利）</t>
  </si>
  <si>
    <t>2022.8.24</t>
  </si>
  <si>
    <t>月亮泡镇“千村示范”农村基础设施建设项目</t>
  </si>
  <si>
    <t>太山镇“千村示范”农村基础设施建设项目</t>
  </si>
  <si>
    <t>关于下达2022年中央农业生产发展资金（农业部分脱贫县统筹整合部分）的通知</t>
  </si>
  <si>
    <t>吉财农指[2022]0295号</t>
  </si>
  <si>
    <t>2022.9.20</t>
  </si>
  <si>
    <t>四棵树乡产业整合发展孵化园区建设项目（一、二）</t>
  </si>
  <si>
    <t>17、22</t>
  </si>
  <si>
    <t>2022.10.8</t>
  </si>
  <si>
    <t>关于下达乐胜乡农村基础设施建设项目计划的通知</t>
  </si>
  <si>
    <t>关于下达乐胜乡“千村示范”农村基础设施建设项目计划的通知</t>
  </si>
  <si>
    <t>2022.10.19</t>
  </si>
  <si>
    <t>叉干镇三八村养殖小区产业路建设项目</t>
  </si>
  <si>
    <t>关于下达新艾里乡“千村示范”农村基础设施建设项目计划的通知</t>
  </si>
  <si>
    <t>关于下达新艾里乡“千村示范”农村基础设施建设项目（二）计划的通知</t>
  </si>
  <si>
    <t>关于下达红岗子乡“千村示范”农村基础设施建设项目计划的通知</t>
  </si>
  <si>
    <t>关于下达红岗子乡“千村示范”农村基础设施建设项目（二）计划的通知</t>
  </si>
  <si>
    <t>2022.10.30</t>
  </si>
  <si>
    <t>关于下达2022年农村危房改造项目计划的通知</t>
  </si>
  <si>
    <t>2022.11.10</t>
  </si>
  <si>
    <t>关于下达两家子镇“千村示范”农村基础设施建设项目计划的通知</t>
  </si>
  <si>
    <t>关于下达安广镇农村基础设施建设项目计划的通知</t>
  </si>
  <si>
    <t>2023.1.5</t>
  </si>
  <si>
    <t>2023.2.28</t>
  </si>
  <si>
    <t>关于下达2022年中央农业生产发展资金（畜牧部分脱贫县统筹整合部分）的通知</t>
  </si>
  <si>
    <t>吉财农指[2022]0306号</t>
  </si>
  <si>
    <t>龙沼镇“千村示范”农村基础设施建设项目</t>
  </si>
  <si>
    <t>关于下达2022年中央农田建设补助资金（国家级脱贫县统筹整合部分）的通知</t>
  </si>
  <si>
    <t>吉财农指[2022]0186号</t>
  </si>
  <si>
    <t>2022.9.1</t>
  </si>
  <si>
    <t>联合乡项目质保金（第二批）</t>
  </si>
  <si>
    <t>四棵树乡项目质保金（第三批）</t>
  </si>
  <si>
    <t>2022.9.25</t>
  </si>
  <si>
    <t>太山镇“千村示范”农村基础设施建设计划</t>
  </si>
  <si>
    <t>烧锅镇乡“千村示范”农村基础设施建设项目</t>
  </si>
  <si>
    <t>新艾里乡公路质保金（第二批）</t>
  </si>
  <si>
    <t>新平安镇项目质保金（第三批）</t>
  </si>
  <si>
    <t>2022.10.25</t>
  </si>
  <si>
    <t>关于下达红岗子乡农产品冷链仓储建设项目计划的通知</t>
  </si>
  <si>
    <t>四棵树、联合 ，舍力、月亮泡质保金（项目质保金第四批）</t>
  </si>
  <si>
    <t>舍力镇质保金10和4万元（项目质保金第五批）</t>
  </si>
  <si>
    <t>2022.10.26</t>
  </si>
  <si>
    <t>月亮泡镇2019年农村基础设施质保金（项目质保金第五批）</t>
  </si>
  <si>
    <t>月亮泡镇2020年农村基础设施质保金（项目质保金第五批）</t>
  </si>
  <si>
    <t>2022.10.31</t>
  </si>
  <si>
    <t>月亮泡镇 2020年农村公路项目质保金（第五批）</t>
  </si>
  <si>
    <t>月亮泡镇2019年农村公路 项目质保金（第五批）</t>
  </si>
  <si>
    <t>关于下达乐胜乡“千村示范”农村基础设施建设项目（二）计划的通知</t>
  </si>
  <si>
    <t>关于下达大安市2022年秋季“雨露计划”补贴项目计划的通知</t>
  </si>
  <si>
    <t>关于下达项目质保金第五批计划的通知</t>
  </si>
  <si>
    <t>2022.11.7</t>
  </si>
  <si>
    <t>2022.11.29</t>
  </si>
  <si>
    <t>烧锅镇乡项目质保金四笔（第二批）</t>
  </si>
  <si>
    <t>2022.12.5</t>
  </si>
  <si>
    <t>四棵树乡产业整合发展孵化园区建设第三批项目</t>
  </si>
  <si>
    <t>2022年度车辆购置税第二批（农村公路整合部分）</t>
  </si>
  <si>
    <t>吉财建指[2022]0315号</t>
  </si>
  <si>
    <t>丰收镇“千村示范”农村基础设施建设项目（二）</t>
  </si>
  <si>
    <t>叉干镇“千村示范”农村基础设施建设项目</t>
  </si>
  <si>
    <t>叉干镇“千村示范”农村基础设施建设项目（二）</t>
  </si>
  <si>
    <t>2022.12.28</t>
  </si>
  <si>
    <t>关于下达项目质保金第六批（叉干镇 ）</t>
  </si>
  <si>
    <t>关于下达项目质保金第六批（新艾里）</t>
  </si>
  <si>
    <t>海坨乡“千村示范”农村基础设施建设项目</t>
  </si>
  <si>
    <t>海坨乡“千村示范”农村基础设施建设项目（二）</t>
  </si>
  <si>
    <t>2022年度车辆购置税第三批（农村公路整合部分）</t>
  </si>
  <si>
    <t>吉财建指[2022]0490号</t>
  </si>
  <si>
    <t>大安市2022年庭院经济建设项目</t>
  </si>
  <si>
    <t>提前下达2022年农村危房改造补助资金</t>
  </si>
  <si>
    <t>吉财社指〔2021〕1090号</t>
  </si>
  <si>
    <t>关于下达2022年农村危房改造补助资金的通知</t>
  </si>
  <si>
    <t>吉财社指[2022]0376号</t>
  </si>
  <si>
    <t>提前下达2022年产粮大县奖励</t>
  </si>
  <si>
    <t>吉财粮指〔2021〕1042号</t>
  </si>
  <si>
    <t>关于提前下达2022年生猪调出大县奖励资金（省级统筹部分）的通知</t>
  </si>
  <si>
    <t>吉财粮指[2021]0877号</t>
  </si>
  <si>
    <t>关于提前下达2022年中央农业资源与生态保护补助资金（国家级脱贫县统筹整合部分）的通知</t>
  </si>
  <si>
    <t>吉财农指[2021]1079号</t>
  </si>
  <si>
    <t>关于提前下达2022年中央农业资源及生态保护补助资金（统筹整合部分）的通知</t>
  </si>
  <si>
    <t>吉财农指[2021]1073号</t>
  </si>
  <si>
    <t>关于下达2022年中央农业资源及生态保护补助资金（农业部分脱贫县统筹整合部分）的通知</t>
  </si>
  <si>
    <t>吉财农指[2022]0297号</t>
  </si>
  <si>
    <t>关于下达2022年藏粮于地藏粮于技专项中央基建投资员孙（国家级脱贫县统筹整合部分）的通知</t>
  </si>
  <si>
    <t>吉财农指[2022]0169号</t>
  </si>
  <si>
    <t>2022.9.30</t>
  </si>
  <si>
    <t>安市月亮泡渔业生态产业建设项目</t>
  </si>
  <si>
    <t>关于下达大安市月亮泡镇渔业生态产业建设项目第一、二批计划的通知</t>
  </si>
  <si>
    <t>13、51</t>
  </si>
  <si>
    <t>关于下达大安市2022年农村公路建设第三批计划的通知</t>
  </si>
  <si>
    <t>关于下达两家子镇同富村农村公路建设项目计划的通知</t>
  </si>
  <si>
    <t>关于下达月亮泡镇农产品冷链仓储建设项目计划的通知</t>
  </si>
  <si>
    <t>关于下达大安市月亮泡镇 志发村“千村示范”农村基础设施建设项目计划的通知</t>
  </si>
  <si>
    <t>关于下达大安市农村饮水安全巩固提升工程（大岗子镇 水厂项目）建设计划的通知</t>
  </si>
  <si>
    <t>关于下达大安市2022年农村饮水安全巩固提升工程建设计划的通知</t>
  </si>
  <si>
    <t xml:space="preserve">关于下达大安市烧锅镇乡富田村机井配套工程建设计划的通知 </t>
  </si>
  <si>
    <t>关于下达两家子镇同乐村基础设施建设项目计划的通知</t>
  </si>
  <si>
    <t>关于下达大安市两家子镇同权村大挠子产业项目计划的通知</t>
  </si>
  <si>
    <t>关于下达安广镇乡农产品冷链仓储建设项目计划的通知</t>
  </si>
  <si>
    <t>2022.11.16</t>
  </si>
  <si>
    <t>关于下达舍力镇民权村、庆新村排水工程建设计划的通知</t>
  </si>
  <si>
    <t>关于下达丰收镇“千村示范”农村基础设施建设项目计划的通知</t>
  </si>
  <si>
    <t>2022.11.18</t>
  </si>
  <si>
    <t>关于下达四棵树乡四棵树村狐貉养殖园区基础设施项目计划的通知</t>
  </si>
  <si>
    <t>11、57</t>
  </si>
  <si>
    <t>关于下达红岗子乡马营子村棚膜示范园区建设项目计划的通知</t>
  </si>
  <si>
    <t>2023.1.10</t>
  </si>
  <si>
    <t>2022.11.22</t>
  </si>
  <si>
    <t xml:space="preserve">关于下达红岗子乡一心村农田改造提升项目计划的通知 </t>
  </si>
  <si>
    <t>关于下达2022年中央基建投资（农业绿色发展专项-畜牧粪污资源化利用整县推进项目整合部分）预算的通知</t>
  </si>
  <si>
    <t>吉财建指[2022]0389号</t>
  </si>
  <si>
    <t>2022.11.24</t>
  </si>
  <si>
    <t>大安市两家子镇同德村、同顺村“千村示范”农村基础设施建设项目</t>
  </si>
  <si>
    <t>关于提前下达2022年度地方水库移民扶持基金的通知</t>
  </si>
  <si>
    <t>吉财农指[2021]974号</t>
  </si>
  <si>
    <t>关于下达2022年第五批成品油转移支付资金（农财公路建设部分）的通知</t>
  </si>
  <si>
    <t>吉财建指[2022]0274号</t>
  </si>
  <si>
    <t>关于提前下达2020年吉林省少数民族发展补助资金（涉农统筹整合部分）指标的通知</t>
  </si>
  <si>
    <t>吉财党政治[2021]0829号</t>
  </si>
  <si>
    <t>关于提前下达2022年乡村振兴专项资金（农村厕所改造统筹整合部分）的通知</t>
  </si>
  <si>
    <t>吉财村指 [2021]1164号</t>
  </si>
  <si>
    <t>关于提前下达2022年省级乡村振兴专项资金（试点县统筹整合部分）的通知</t>
  </si>
  <si>
    <t>吉财农指[2021]1006号</t>
  </si>
  <si>
    <t>大安市月亮泡渔业生态产业建设项目第二批</t>
  </si>
  <si>
    <t>关于下达2022年省级乡村振兴专项资金（试点县统筹整合部分)的通知</t>
  </si>
  <si>
    <t>吉财农指[2022]0160号</t>
  </si>
  <si>
    <t>2022.11.25</t>
  </si>
  <si>
    <t>关于下达大安市两家子镇万头肉牛养殖建设项目第一二批计划的通知</t>
  </si>
  <si>
    <t>6、18</t>
  </si>
  <si>
    <t>关于预下达2022年省级乡村振兴专项资金（试点县统筹整合部分）的通知</t>
  </si>
  <si>
    <t>吉财农指[2022]0365号</t>
  </si>
  <si>
    <t>关于下达2021年度地方水库移民扶持基金的通知</t>
  </si>
  <si>
    <t>吉财农指[2021]726号</t>
  </si>
  <si>
    <t>2021年第一批中央农村环境整治资金（涉农整合）</t>
  </si>
  <si>
    <t>吉财资环指〔2021〕0560号</t>
  </si>
  <si>
    <t>关于下达2021年成品油转移支付资金</t>
  </si>
  <si>
    <t>吉财建指[2021]0871号</t>
  </si>
  <si>
    <t>关于下达2021年省级旅游发展专项资金（统筹整合部分）的通知</t>
  </si>
  <si>
    <t>吉财教指[2021]0746号</t>
  </si>
  <si>
    <t>中央林业改革发展资金（中央）</t>
  </si>
  <si>
    <t>吉财资环指[2021]690号</t>
  </si>
  <si>
    <t>太山镇长春村渔猎小镇建设项目</t>
  </si>
  <si>
    <t>关于下达2021年度车购税第一批（农村公路整合部分）的通知</t>
  </si>
  <si>
    <t>吉财建指[2021]0869号</t>
  </si>
  <si>
    <t>2020年指标结余资金</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</si>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</sst>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 numFmtId="180" formatCode="#,##0_ "/>
  </numFmts>
  <fonts count="28">
    <font>
      <sz val="11"/>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rgb="FF000000"/>
      <name val="宋体"/>
      <charset val="134"/>
      <scheme val="minor"/>
    </font>
    <font>
      <b/>
      <sz val="10"/>
      <color rgb="FF000000"/>
      <name val="宋体"/>
      <charset val="134"/>
      <scheme val="minor"/>
    </font>
    <font>
      <sz val="10"/>
      <color theme="1"/>
      <name val="文星简小标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1" borderId="0" applyNumberFormat="0" applyBorder="0" applyAlignment="0" applyProtection="0">
      <alignment vertical="center"/>
    </xf>
    <xf numFmtId="0" fontId="14" fillId="0" borderId="7" applyNumberFormat="0" applyFill="0" applyAlignment="0" applyProtection="0">
      <alignment vertical="center"/>
    </xf>
    <xf numFmtId="0" fontId="11" fillId="12" borderId="0" applyNumberFormat="0" applyBorder="0" applyAlignment="0" applyProtection="0">
      <alignment vertical="center"/>
    </xf>
    <xf numFmtId="0" fontId="20" fillId="13" borderId="8" applyNumberFormat="0" applyAlignment="0" applyProtection="0">
      <alignment vertical="center"/>
    </xf>
    <xf numFmtId="0" fontId="21" fillId="13" borderId="4" applyNumberFormat="0" applyAlignment="0" applyProtection="0">
      <alignment vertical="center"/>
    </xf>
    <xf numFmtId="0" fontId="22" fillId="14" borderId="9"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7" fillId="0" borderId="0"/>
  </cellStyleXfs>
  <cellXfs count="51">
    <xf numFmtId="0" fontId="0" fillId="0" borderId="0" xfId="0">
      <alignment vertical="center"/>
    </xf>
    <xf numFmtId="0" fontId="0" fillId="0" borderId="0" xfId="0" applyFill="1" applyAlignment="1">
      <alignment vertical="center"/>
    </xf>
    <xf numFmtId="0" fontId="0" fillId="2" borderId="0" xfId="0" applyFont="1" applyFill="1" applyAlignment="1">
      <alignment vertical="center"/>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vertical="center" wrapText="1"/>
    </xf>
    <xf numFmtId="177"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177" fontId="1" fillId="2" borderId="0" xfId="0" applyNumberFormat="1" applyFont="1" applyFill="1" applyAlignment="1">
      <alignment vertical="center"/>
    </xf>
    <xf numFmtId="177" fontId="1" fillId="2" borderId="0" xfId="0" applyNumberFormat="1" applyFont="1" applyFill="1" applyAlignment="1">
      <alignment horizontal="center" vertical="center" wrapText="1"/>
    </xf>
    <xf numFmtId="0" fontId="2" fillId="2" borderId="0" xfId="0" applyFont="1" applyFill="1" applyAlignment="1">
      <alignment horizontal="center" vertical="center"/>
    </xf>
    <xf numFmtId="177" fontId="0" fillId="2" borderId="0" xfId="0" applyNumberFormat="1" applyFont="1" applyFill="1" applyAlignment="1">
      <alignment horizontal="center" vertical="center"/>
    </xf>
    <xf numFmtId="176"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77" fontId="3" fillId="2" borderId="2" xfId="0" applyNumberFormat="1" applyFont="1" applyFill="1" applyBorder="1" applyAlignment="1">
      <alignment vertical="center"/>
    </xf>
    <xf numFmtId="178"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vertical="center"/>
    </xf>
    <xf numFmtId="177" fontId="2" fillId="2" borderId="3" xfId="0" applyNumberFormat="1" applyFont="1" applyFill="1" applyBorder="1" applyAlignment="1">
      <alignment vertical="center"/>
    </xf>
    <xf numFmtId="177" fontId="2"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8" fontId="4" fillId="2" borderId="3" xfId="0" applyNumberFormat="1" applyFont="1" applyFill="1" applyBorder="1" applyAlignment="1">
      <alignment horizontal="center" vertical="center" wrapText="1"/>
    </xf>
    <xf numFmtId="41" fontId="2" fillId="2" borderId="3" xfId="49" applyNumberFormat="1" applyFont="1" applyFill="1" applyBorder="1" applyAlignment="1">
      <alignment horizontal="center" vertical="center" wrapText="1"/>
    </xf>
    <xf numFmtId="0" fontId="2" fillId="2" borderId="3" xfId="49" applyNumberFormat="1" applyFont="1" applyFill="1" applyBorder="1" applyAlignment="1">
      <alignment horizontal="center" vertical="center" wrapText="1"/>
    </xf>
    <xf numFmtId="0" fontId="3" fillId="2" borderId="3" xfId="0" applyFont="1" applyFill="1" applyBorder="1" applyAlignment="1">
      <alignment vertical="center"/>
    </xf>
    <xf numFmtId="0" fontId="3" fillId="2" borderId="3" xfId="0" applyNumberFormat="1" applyFont="1" applyFill="1" applyBorder="1" applyAlignment="1">
      <alignment horizontal="center" vertical="center" wrapText="1"/>
    </xf>
    <xf numFmtId="178" fontId="2" fillId="2" borderId="3" xfId="0" applyNumberFormat="1" applyFont="1" applyFill="1" applyBorder="1" applyAlignment="1">
      <alignment vertical="center"/>
    </xf>
    <xf numFmtId="178" fontId="2" fillId="2" borderId="3" xfId="0" applyNumberFormat="1" applyFont="1" applyFill="1" applyBorder="1" applyAlignment="1">
      <alignment horizontal="center" vertical="center"/>
    </xf>
    <xf numFmtId="0" fontId="5" fillId="3" borderId="0" xfId="0" applyFont="1" applyFill="1" applyAlignment="1">
      <alignment vertical="center"/>
    </xf>
    <xf numFmtId="0" fontId="6" fillId="3" borderId="0" xfId="0" applyFont="1" applyFill="1" applyAlignment="1">
      <alignment vertical="center"/>
    </xf>
    <xf numFmtId="180" fontId="2" fillId="2" borderId="3" xfId="0" applyNumberFormat="1" applyFont="1" applyFill="1" applyBorder="1" applyAlignment="1">
      <alignment horizontal="center" vertical="center"/>
    </xf>
    <xf numFmtId="180" fontId="3" fillId="2" borderId="3" xfId="0" applyNumberFormat="1" applyFont="1" applyFill="1" applyBorder="1" applyAlignment="1">
      <alignment horizontal="left" vertical="center"/>
    </xf>
    <xf numFmtId="179" fontId="2" fillId="2" borderId="3" xfId="0" applyNumberFormat="1" applyFont="1" applyFill="1" applyBorder="1" applyAlignment="1">
      <alignment horizontal="center" vertical="center"/>
    </xf>
    <xf numFmtId="179" fontId="3" fillId="2" borderId="3" xfId="0" applyNumberFormat="1" applyFont="1" applyFill="1" applyBorder="1" applyAlignment="1">
      <alignment horizontal="left" vertical="center"/>
    </xf>
    <xf numFmtId="0" fontId="2" fillId="2" borderId="3" xfId="49" applyFont="1" applyFill="1" applyBorder="1" applyAlignment="1">
      <alignment horizontal="center" vertical="center" wrapText="1"/>
    </xf>
    <xf numFmtId="43" fontId="2" fillId="2" borderId="3" xfId="49" applyNumberFormat="1" applyFont="1" applyFill="1" applyBorder="1" applyAlignment="1">
      <alignment vertical="center"/>
    </xf>
    <xf numFmtId="0" fontId="2" fillId="2" borderId="3" xfId="0" applyFont="1" applyFill="1" applyBorder="1" applyAlignment="1">
      <alignment vertical="center" wrapText="1"/>
    </xf>
    <xf numFmtId="0" fontId="2" fillId="2" borderId="3" xfId="49" applyFont="1" applyFill="1" applyBorder="1" applyAlignment="1">
      <alignment horizontal="left" vertical="center" wrapText="1"/>
    </xf>
    <xf numFmtId="43" fontId="2" fillId="2" borderId="3" xfId="49" applyNumberFormat="1" applyFont="1" applyFill="1" applyBorder="1" applyAlignment="1">
      <alignment vertical="center" wrapText="1"/>
    </xf>
    <xf numFmtId="0" fontId="7" fillId="2" borderId="3" xfId="49" applyFont="1" applyFill="1" applyBorder="1" applyAlignment="1">
      <alignment horizontal="left" vertical="center" wrapText="1"/>
    </xf>
    <xf numFmtId="0" fontId="7" fillId="2" borderId="3" xfId="49" applyFont="1" applyFill="1" applyBorder="1" applyAlignment="1">
      <alignment horizontal="center" vertical="center" wrapText="1"/>
    </xf>
    <xf numFmtId="0" fontId="0" fillId="2" borderId="3" xfId="0" applyFont="1" applyFill="1" applyBorder="1" applyAlignment="1">
      <alignment vertical="center"/>
    </xf>
    <xf numFmtId="0" fontId="0" fillId="2" borderId="3" xfId="0" applyNumberFormat="1" applyFont="1" applyFill="1" applyBorder="1" applyAlignment="1">
      <alignment horizontal="center" vertical="center" wrapText="1"/>
    </xf>
    <xf numFmtId="178" fontId="0" fillId="2" borderId="3" xfId="0" applyNumberFormat="1" applyFont="1" applyFill="1" applyBorder="1" applyAlignment="1">
      <alignment vertical="center"/>
    </xf>
    <xf numFmtId="178" fontId="0" fillId="2"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40"/>
  <sheetViews>
    <sheetView tabSelected="1" workbookViewId="0">
      <selection activeCell="E3" sqref="E3"/>
    </sheetView>
  </sheetViews>
  <sheetFormatPr defaultColWidth="9" defaultRowHeight="13.5"/>
  <cols>
    <col min="1" max="1" width="23.625" style="2" customWidth="1"/>
    <col min="2" max="2" width="13.125" style="3" customWidth="1"/>
    <col min="3" max="3" width="5" style="2" customWidth="1"/>
    <col min="4" max="4" width="15.375" style="2" customWidth="1"/>
    <col min="5" max="5" width="11.25" style="2" customWidth="1"/>
    <col min="6" max="6" width="16.125" style="2" customWidth="1"/>
    <col min="7" max="7" width="17.375" style="4" customWidth="1"/>
    <col min="8" max="8" width="20.5" style="5" customWidth="1"/>
    <col min="9" max="9" width="15.875" style="2" customWidth="1"/>
    <col min="10" max="10" width="8.375" style="2" customWidth="1"/>
    <col min="11" max="11" width="7.875" style="2" customWidth="1"/>
    <col min="12" max="13" width="10.375" style="1"/>
    <col min="14" max="16" width="9.375" style="1"/>
    <col min="17" max="16384" width="9" style="1"/>
  </cols>
  <sheetData>
    <row r="1" s="1" customFormat="1" ht="22.5" spans="1:250">
      <c r="A1" s="6" t="s">
        <v>0</v>
      </c>
      <c r="B1" s="7"/>
      <c r="C1" s="6"/>
      <c r="D1" s="8"/>
      <c r="E1" s="6"/>
      <c r="F1" s="6"/>
      <c r="G1" s="6"/>
      <c r="H1" s="9"/>
      <c r="I1" s="6"/>
      <c r="J1" s="6"/>
      <c r="K1" s="6"/>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row>
    <row r="2" s="1" customFormat="1" ht="21" customHeight="1" spans="1:250">
      <c r="A2" s="2" t="s">
        <v>1</v>
      </c>
      <c r="B2" s="3"/>
      <c r="C2" s="2"/>
      <c r="D2" s="2"/>
      <c r="E2" s="10"/>
      <c r="F2" s="10"/>
      <c r="G2" s="11" t="s">
        <v>2</v>
      </c>
      <c r="H2" s="12"/>
      <c r="I2" s="12"/>
      <c r="J2" s="12"/>
      <c r="K2" s="12"/>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row>
    <row r="3" s="1" customFormat="1" ht="39" customHeight="1" spans="1:250">
      <c r="A3" s="13" t="s">
        <v>3</v>
      </c>
      <c r="B3" s="14" t="s">
        <v>4</v>
      </c>
      <c r="C3" s="15" t="s">
        <v>5</v>
      </c>
      <c r="D3" s="16" t="s">
        <v>6</v>
      </c>
      <c r="E3" s="17" t="s">
        <v>7</v>
      </c>
      <c r="F3" s="17" t="s">
        <v>8</v>
      </c>
      <c r="G3" s="18" t="s">
        <v>9</v>
      </c>
      <c r="H3" s="19" t="s">
        <v>10</v>
      </c>
      <c r="I3" s="18" t="s">
        <v>11</v>
      </c>
      <c r="J3" s="13" t="s">
        <v>12</v>
      </c>
      <c r="K3" s="13" t="s">
        <v>13</v>
      </c>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row>
    <row r="4" s="1" customFormat="1" ht="39" customHeight="1" spans="1:250">
      <c r="A4" s="20" t="s">
        <v>14</v>
      </c>
      <c r="B4" s="21" t="s">
        <v>15</v>
      </c>
      <c r="C4" s="22" t="s">
        <v>16</v>
      </c>
      <c r="D4" s="23">
        <v>90680000</v>
      </c>
      <c r="E4" s="24" t="s">
        <v>17</v>
      </c>
      <c r="F4" s="25">
        <v>15300000</v>
      </c>
      <c r="G4" s="25">
        <v>15300000</v>
      </c>
      <c r="H4" s="26" t="s">
        <v>18</v>
      </c>
      <c r="I4" s="24">
        <f>D4-G4-G5-G6-G7-G8-G9-G10-G11-G12-G13-G14</f>
        <v>0</v>
      </c>
      <c r="J4" s="36">
        <v>9</v>
      </c>
      <c r="K4" s="37">
        <v>6</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row>
    <row r="5" s="1" customFormat="1" ht="39" customHeight="1" spans="1:250">
      <c r="A5" s="20"/>
      <c r="B5" s="21"/>
      <c r="C5" s="22"/>
      <c r="D5" s="23"/>
      <c r="E5" s="24" t="s">
        <v>19</v>
      </c>
      <c r="F5" s="27">
        <v>1815400</v>
      </c>
      <c r="G5" s="27">
        <v>1815400</v>
      </c>
      <c r="H5" s="26" t="s">
        <v>20</v>
      </c>
      <c r="I5" s="24"/>
      <c r="J5" s="36">
        <v>25</v>
      </c>
      <c r="K5" s="37">
        <v>10</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row>
    <row r="6" s="1" customFormat="1" ht="39" customHeight="1" spans="1:250">
      <c r="A6" s="20"/>
      <c r="B6" s="21"/>
      <c r="C6" s="22"/>
      <c r="D6" s="23"/>
      <c r="E6" s="24" t="s">
        <v>21</v>
      </c>
      <c r="F6" s="25">
        <v>20000000</v>
      </c>
      <c r="G6" s="25">
        <v>20000000</v>
      </c>
      <c r="H6" s="26" t="s">
        <v>22</v>
      </c>
      <c r="I6" s="24"/>
      <c r="J6" s="36">
        <v>19</v>
      </c>
      <c r="K6" s="37">
        <v>8</v>
      </c>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row>
    <row r="7" s="1" customFormat="1" ht="39" customHeight="1" spans="1:250">
      <c r="A7" s="20"/>
      <c r="B7" s="21"/>
      <c r="C7" s="22"/>
      <c r="D7" s="23"/>
      <c r="E7" s="24" t="s">
        <v>23</v>
      </c>
      <c r="F7" s="25">
        <v>3064100</v>
      </c>
      <c r="G7" s="25">
        <v>3064100</v>
      </c>
      <c r="H7" s="26" t="s">
        <v>24</v>
      </c>
      <c r="I7" s="24"/>
      <c r="J7" s="36">
        <v>7</v>
      </c>
      <c r="K7" s="37">
        <v>3</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row>
    <row r="8" s="1" customFormat="1" ht="39" customHeight="1" spans="1:250">
      <c r="A8" s="20"/>
      <c r="B8" s="21"/>
      <c r="C8" s="22"/>
      <c r="D8" s="23"/>
      <c r="E8" s="24" t="s">
        <v>25</v>
      </c>
      <c r="F8" s="27">
        <v>693796</v>
      </c>
      <c r="G8" s="27">
        <v>693796</v>
      </c>
      <c r="H8" s="26" t="s">
        <v>26</v>
      </c>
      <c r="I8" s="24"/>
      <c r="J8" s="36">
        <v>2</v>
      </c>
      <c r="K8" s="37">
        <v>2</v>
      </c>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row>
    <row r="9" s="1" customFormat="1" ht="39" customHeight="1" spans="1:250">
      <c r="A9" s="20"/>
      <c r="B9" s="21"/>
      <c r="C9" s="22"/>
      <c r="D9" s="23"/>
      <c r="E9" s="24" t="s">
        <v>27</v>
      </c>
      <c r="F9" s="27">
        <v>1256204</v>
      </c>
      <c r="G9" s="27">
        <v>1256204</v>
      </c>
      <c r="H9" s="26" t="s">
        <v>26</v>
      </c>
      <c r="I9" s="24"/>
      <c r="J9" s="36">
        <v>21</v>
      </c>
      <c r="K9" s="37">
        <v>2</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row>
    <row r="10" s="1" customFormat="1" ht="39" customHeight="1" spans="1:250">
      <c r="A10" s="20"/>
      <c r="B10" s="21"/>
      <c r="C10" s="22"/>
      <c r="D10" s="23"/>
      <c r="E10" s="24" t="s">
        <v>28</v>
      </c>
      <c r="F10" s="27">
        <v>31330000</v>
      </c>
      <c r="G10" s="27">
        <v>31330000</v>
      </c>
      <c r="H10" s="26" t="s">
        <v>29</v>
      </c>
      <c r="I10" s="24"/>
      <c r="J10" s="36">
        <v>1</v>
      </c>
      <c r="K10" s="37">
        <v>1</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row>
    <row r="11" s="1" customFormat="1" ht="39" customHeight="1" spans="1:250">
      <c r="A11" s="20"/>
      <c r="B11" s="21"/>
      <c r="C11" s="22"/>
      <c r="D11" s="23"/>
      <c r="E11" s="24" t="s">
        <v>30</v>
      </c>
      <c r="F11" s="27">
        <f>24000000-F4</f>
        <v>8700000</v>
      </c>
      <c r="G11" s="27">
        <f>24000000-G4</f>
        <v>8700000</v>
      </c>
      <c r="H11" s="26" t="s">
        <v>18</v>
      </c>
      <c r="I11" s="24"/>
      <c r="J11" s="36">
        <v>13</v>
      </c>
      <c r="K11" s="37">
        <v>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row>
    <row r="12" s="1" customFormat="1" ht="39" customHeight="1" spans="1:250">
      <c r="A12" s="20"/>
      <c r="B12" s="21"/>
      <c r="C12" s="22"/>
      <c r="D12" s="23"/>
      <c r="E12" s="24" t="s">
        <v>31</v>
      </c>
      <c r="F12" s="27">
        <v>5900000</v>
      </c>
      <c r="G12" s="27">
        <v>5900000</v>
      </c>
      <c r="H12" s="26" t="s">
        <v>18</v>
      </c>
      <c r="I12" s="24"/>
      <c r="J12" s="36">
        <v>31</v>
      </c>
      <c r="K12" s="37">
        <v>18</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row>
    <row r="13" s="1" customFormat="1" ht="39" customHeight="1" spans="1:250">
      <c r="A13" s="20"/>
      <c r="B13" s="21"/>
      <c r="C13" s="22"/>
      <c r="D13" s="23"/>
      <c r="E13" s="24" t="s">
        <v>32</v>
      </c>
      <c r="F13" s="27">
        <v>2124600</v>
      </c>
      <c r="G13" s="27">
        <v>2124600</v>
      </c>
      <c r="H13" s="26" t="s">
        <v>29</v>
      </c>
      <c r="I13" s="24"/>
      <c r="J13" s="36">
        <v>40</v>
      </c>
      <c r="K13" s="37">
        <v>16</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row>
    <row r="14" s="1" customFormat="1" ht="39" customHeight="1" spans="1:250">
      <c r="A14" s="20"/>
      <c r="B14" s="21"/>
      <c r="C14" s="22"/>
      <c r="D14" s="23"/>
      <c r="E14" s="24" t="s">
        <v>33</v>
      </c>
      <c r="F14" s="25">
        <v>495900</v>
      </c>
      <c r="G14" s="25">
        <v>495900</v>
      </c>
      <c r="H14" s="26" t="s">
        <v>24</v>
      </c>
      <c r="I14" s="24"/>
      <c r="J14" s="36">
        <v>91</v>
      </c>
      <c r="K14" s="37">
        <v>3</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row>
    <row r="15" s="1" customFormat="1" ht="39" customHeight="1" spans="1:250">
      <c r="A15" s="20" t="s">
        <v>34</v>
      </c>
      <c r="B15" s="20" t="s">
        <v>35</v>
      </c>
      <c r="C15" s="22" t="s">
        <v>16</v>
      </c>
      <c r="D15" s="24">
        <v>11030000</v>
      </c>
      <c r="E15" s="24" t="s">
        <v>36</v>
      </c>
      <c r="F15" s="27">
        <v>1911000</v>
      </c>
      <c r="G15" s="27">
        <v>1911000</v>
      </c>
      <c r="H15" s="26" t="s">
        <v>37</v>
      </c>
      <c r="I15" s="24">
        <f>D15-G15-G16-G17-G18</f>
        <v>0</v>
      </c>
      <c r="J15" s="36">
        <v>32</v>
      </c>
      <c r="K15" s="37">
        <v>21</v>
      </c>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row>
    <row r="16" s="1" customFormat="1" ht="39" customHeight="1" spans="1:250">
      <c r="A16" s="20"/>
      <c r="B16" s="20"/>
      <c r="C16" s="22"/>
      <c r="D16" s="24"/>
      <c r="E16" s="24"/>
      <c r="F16" s="27">
        <v>1379000</v>
      </c>
      <c r="G16" s="27">
        <v>1379000</v>
      </c>
      <c r="H16" s="26" t="s">
        <v>37</v>
      </c>
      <c r="I16" s="24"/>
      <c r="J16" s="36">
        <v>33</v>
      </c>
      <c r="K16" s="37">
        <v>21</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row>
    <row r="17" s="1" customFormat="1" ht="39" customHeight="1" spans="1:250">
      <c r="A17" s="20"/>
      <c r="B17" s="20"/>
      <c r="C17" s="22"/>
      <c r="D17" s="24"/>
      <c r="E17" s="24"/>
      <c r="F17" s="27">
        <v>7500000</v>
      </c>
      <c r="G17" s="27">
        <v>7500000</v>
      </c>
      <c r="H17" s="26" t="s">
        <v>18</v>
      </c>
      <c r="I17" s="24"/>
      <c r="J17" s="36">
        <v>31</v>
      </c>
      <c r="K17" s="37">
        <v>18</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row>
    <row r="18" s="1" customFormat="1" ht="39" customHeight="1" spans="1:250">
      <c r="A18" s="20"/>
      <c r="B18" s="20"/>
      <c r="C18" s="22"/>
      <c r="D18" s="24"/>
      <c r="E18" s="24" t="s">
        <v>33</v>
      </c>
      <c r="F18" s="25">
        <v>240000</v>
      </c>
      <c r="G18" s="25">
        <v>240000</v>
      </c>
      <c r="H18" s="26" t="s">
        <v>24</v>
      </c>
      <c r="I18" s="24"/>
      <c r="J18" s="36">
        <v>91</v>
      </c>
      <c r="K18" s="37">
        <v>3</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row>
    <row r="19" s="1" customFormat="1" ht="39" customHeight="1" spans="1:250">
      <c r="A19" s="20" t="s">
        <v>38</v>
      </c>
      <c r="B19" s="20" t="s">
        <v>39</v>
      </c>
      <c r="C19" s="22" t="s">
        <v>16</v>
      </c>
      <c r="D19" s="24">
        <v>2000000</v>
      </c>
      <c r="E19" s="24" t="s">
        <v>36</v>
      </c>
      <c r="F19" s="27">
        <v>899400</v>
      </c>
      <c r="G19" s="27">
        <v>899400</v>
      </c>
      <c r="H19" s="26" t="s">
        <v>37</v>
      </c>
      <c r="I19" s="24">
        <f>D19-G19-G20</f>
        <v>0</v>
      </c>
      <c r="J19" s="36">
        <v>33</v>
      </c>
      <c r="K19" s="37">
        <v>21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row>
    <row r="20" s="1" customFormat="1" ht="39" customHeight="1" spans="1:250">
      <c r="A20" s="20"/>
      <c r="B20" s="20"/>
      <c r="C20" s="22"/>
      <c r="D20" s="24"/>
      <c r="E20" s="24" t="s">
        <v>40</v>
      </c>
      <c r="F20" s="27">
        <v>1100600</v>
      </c>
      <c r="G20" s="27">
        <v>1100600</v>
      </c>
      <c r="H20" s="26" t="s">
        <v>37</v>
      </c>
      <c r="I20" s="24"/>
      <c r="J20" s="36">
        <v>95</v>
      </c>
      <c r="K20" s="37">
        <v>21</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row>
    <row r="21" s="1" customFormat="1" ht="39" customHeight="1" spans="1:250">
      <c r="A21" s="20" t="s">
        <v>14</v>
      </c>
      <c r="B21" s="21" t="s">
        <v>15</v>
      </c>
      <c r="C21" s="22" t="s">
        <v>41</v>
      </c>
      <c r="D21" s="23">
        <v>25700000</v>
      </c>
      <c r="E21" s="24" t="s">
        <v>28</v>
      </c>
      <c r="F21" s="27">
        <f>13900000-5250000</f>
        <v>8650000</v>
      </c>
      <c r="G21" s="27">
        <f>13900000-5250000</f>
        <v>8650000</v>
      </c>
      <c r="H21" s="26" t="s">
        <v>29</v>
      </c>
      <c r="I21" s="24">
        <f>D21-G21-G22</f>
        <v>0</v>
      </c>
      <c r="J21" s="36">
        <v>1</v>
      </c>
      <c r="K21" s="37">
        <v>1</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row>
    <row r="22" s="1" customFormat="1" ht="39" customHeight="1" spans="1:250">
      <c r="A22" s="20"/>
      <c r="B22" s="21"/>
      <c r="C22" s="22"/>
      <c r="D22" s="23"/>
      <c r="E22" s="24" t="s">
        <v>31</v>
      </c>
      <c r="F22" s="27">
        <v>17050000</v>
      </c>
      <c r="G22" s="27">
        <v>17050000</v>
      </c>
      <c r="H22" s="26" t="s">
        <v>18</v>
      </c>
      <c r="I22" s="24"/>
      <c r="J22" s="36">
        <v>31</v>
      </c>
      <c r="K22" s="37">
        <v>18</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row>
    <row r="23" s="1" customFormat="1" ht="39" customHeight="1" spans="1:250">
      <c r="A23" s="20" t="s">
        <v>42</v>
      </c>
      <c r="B23" s="21" t="s">
        <v>43</v>
      </c>
      <c r="C23" s="22" t="s">
        <v>41</v>
      </c>
      <c r="D23" s="23">
        <v>5250000</v>
      </c>
      <c r="E23" s="24" t="s">
        <v>28</v>
      </c>
      <c r="F23" s="27">
        <v>5250000</v>
      </c>
      <c r="G23" s="27">
        <v>5250000</v>
      </c>
      <c r="H23" s="26" t="s">
        <v>29</v>
      </c>
      <c r="I23" s="24">
        <f>D23-G23</f>
        <v>0</v>
      </c>
      <c r="J23" s="36">
        <v>1</v>
      </c>
      <c r="K23" s="37">
        <v>1</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row>
    <row r="24" s="1" customFormat="1" ht="39" customHeight="1" spans="1:250">
      <c r="A24" s="20" t="s">
        <v>44</v>
      </c>
      <c r="B24" s="21" t="s">
        <v>45</v>
      </c>
      <c r="C24" s="22" t="s">
        <v>46</v>
      </c>
      <c r="D24" s="23">
        <v>205000</v>
      </c>
      <c r="E24" s="24" t="s">
        <v>31</v>
      </c>
      <c r="F24" s="27">
        <v>205000</v>
      </c>
      <c r="G24" s="27">
        <v>205000</v>
      </c>
      <c r="H24" s="26" t="s">
        <v>18</v>
      </c>
      <c r="I24" s="24">
        <f>D24-G24</f>
        <v>0</v>
      </c>
      <c r="J24" s="36">
        <v>31</v>
      </c>
      <c r="K24" s="37">
        <v>18</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row>
    <row r="25" s="1" customFormat="1" ht="39" customHeight="1" spans="1:250">
      <c r="A25" s="20" t="s">
        <v>47</v>
      </c>
      <c r="B25" s="21" t="s">
        <v>48</v>
      </c>
      <c r="C25" s="22" t="s">
        <v>49</v>
      </c>
      <c r="D25" s="23">
        <v>15000000</v>
      </c>
      <c r="E25" s="20" t="s">
        <v>30</v>
      </c>
      <c r="F25" s="25">
        <v>8250000</v>
      </c>
      <c r="G25" s="25">
        <v>8250000</v>
      </c>
      <c r="H25" s="26" t="s">
        <v>18</v>
      </c>
      <c r="I25" s="20">
        <f>D25-G25-G26</f>
        <v>0</v>
      </c>
      <c r="J25" s="38">
        <v>13</v>
      </c>
      <c r="K25" s="39">
        <v>6</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row>
    <row r="26" s="1" customFormat="1" ht="39" customHeight="1" spans="1:250">
      <c r="A26" s="20"/>
      <c r="B26" s="21"/>
      <c r="C26" s="22"/>
      <c r="D26" s="23"/>
      <c r="E26" s="24" t="s">
        <v>32</v>
      </c>
      <c r="F26" s="27">
        <v>6750000</v>
      </c>
      <c r="G26" s="27">
        <v>6750000</v>
      </c>
      <c r="H26" s="26" t="s">
        <v>29</v>
      </c>
      <c r="I26" s="24"/>
      <c r="J26" s="36">
        <v>40</v>
      </c>
      <c r="K26" s="37">
        <v>16</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row>
    <row r="27" s="1" customFormat="1" ht="39" customHeight="1" spans="1:250">
      <c r="A27" s="28" t="s">
        <v>50</v>
      </c>
      <c r="B27" s="29" t="s">
        <v>51</v>
      </c>
      <c r="C27" s="30" t="s">
        <v>41</v>
      </c>
      <c r="D27" s="23">
        <v>23610913</v>
      </c>
      <c r="E27" s="20" t="s">
        <v>52</v>
      </c>
      <c r="F27" s="27">
        <v>1560000</v>
      </c>
      <c r="G27" s="27">
        <v>1560000</v>
      </c>
      <c r="H27" s="26" t="s">
        <v>53</v>
      </c>
      <c r="I27" s="20">
        <f>D27-G27-G28-G29-G30-G31-G32-G33</f>
        <v>0</v>
      </c>
      <c r="J27" s="38">
        <v>5</v>
      </c>
      <c r="K27" s="39">
        <v>5</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row>
    <row r="28" s="1" customFormat="1" ht="39" customHeight="1" spans="1:250">
      <c r="A28" s="20"/>
      <c r="B28" s="31"/>
      <c r="C28" s="30"/>
      <c r="D28" s="23"/>
      <c r="E28" s="20" t="s">
        <v>54</v>
      </c>
      <c r="F28" s="27">
        <v>483000</v>
      </c>
      <c r="G28" s="27">
        <v>483000</v>
      </c>
      <c r="H28" s="26" t="s">
        <v>55</v>
      </c>
      <c r="I28" s="20"/>
      <c r="J28" s="38">
        <v>8</v>
      </c>
      <c r="K28" s="39">
        <v>4</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row>
    <row r="29" s="1" customFormat="1" ht="39" customHeight="1" spans="1:250">
      <c r="A29" s="20"/>
      <c r="B29" s="31"/>
      <c r="C29" s="30"/>
      <c r="D29" s="23"/>
      <c r="E29" s="20" t="s">
        <v>30</v>
      </c>
      <c r="F29" s="25">
        <f>34700000-F11-F25</f>
        <v>17750000</v>
      </c>
      <c r="G29" s="25">
        <f>34700000-G11-G25</f>
        <v>17750000</v>
      </c>
      <c r="H29" s="26" t="s">
        <v>18</v>
      </c>
      <c r="I29" s="20"/>
      <c r="J29" s="38">
        <v>13</v>
      </c>
      <c r="K29" s="39">
        <v>6</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row>
    <row r="30" s="1" customFormat="1" ht="39" customHeight="1" spans="1:250">
      <c r="A30" s="20"/>
      <c r="B30" s="31"/>
      <c r="C30" s="30"/>
      <c r="D30" s="23"/>
      <c r="E30" s="20" t="s">
        <v>56</v>
      </c>
      <c r="F30" s="25">
        <v>776139</v>
      </c>
      <c r="G30" s="25">
        <v>776139</v>
      </c>
      <c r="H30" s="26" t="s">
        <v>57</v>
      </c>
      <c r="I30" s="20"/>
      <c r="J30" s="38">
        <v>16</v>
      </c>
      <c r="K30" s="39">
        <v>9</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row>
    <row r="31" s="1" customFormat="1" ht="39" customHeight="1" spans="1:250">
      <c r="A31" s="20"/>
      <c r="B31" s="31"/>
      <c r="C31" s="30"/>
      <c r="D31" s="23"/>
      <c r="E31" s="24" t="s">
        <v>27</v>
      </c>
      <c r="F31" s="27">
        <v>75906</v>
      </c>
      <c r="G31" s="27">
        <v>75906</v>
      </c>
      <c r="H31" s="26" t="s">
        <v>26</v>
      </c>
      <c r="I31" s="24"/>
      <c r="J31" s="36">
        <v>21</v>
      </c>
      <c r="K31" s="37">
        <v>2</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row>
    <row r="32" s="1" customFormat="1" ht="39" customHeight="1" spans="1:250">
      <c r="A32" s="20"/>
      <c r="B32" s="31"/>
      <c r="C32" s="30"/>
      <c r="D32" s="23"/>
      <c r="E32" s="24" t="s">
        <v>58</v>
      </c>
      <c r="F32" s="27">
        <v>1790700</v>
      </c>
      <c r="G32" s="27">
        <v>1790700</v>
      </c>
      <c r="H32" s="26" t="s">
        <v>59</v>
      </c>
      <c r="I32" s="24"/>
      <c r="J32" s="36">
        <v>15</v>
      </c>
      <c r="K32" s="37">
        <v>7</v>
      </c>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row>
    <row r="33" s="1" customFormat="1" ht="39" customHeight="1" spans="1:250">
      <c r="A33" s="20"/>
      <c r="B33" s="31"/>
      <c r="C33" s="30"/>
      <c r="D33" s="23"/>
      <c r="E33" s="24" t="s">
        <v>58</v>
      </c>
      <c r="F33" s="27">
        <v>1175168</v>
      </c>
      <c r="G33" s="27">
        <v>1175168</v>
      </c>
      <c r="H33" s="26" t="s">
        <v>60</v>
      </c>
      <c r="I33" s="24"/>
      <c r="J33" s="36">
        <v>27</v>
      </c>
      <c r="K33" s="37">
        <v>12</v>
      </c>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row>
    <row r="34" s="1" customFormat="1" ht="39" customHeight="1" spans="1:250">
      <c r="A34" s="20" t="s">
        <v>61</v>
      </c>
      <c r="B34" s="21" t="s">
        <v>62</v>
      </c>
      <c r="C34" s="22" t="s">
        <v>16</v>
      </c>
      <c r="D34" s="23">
        <v>48290000</v>
      </c>
      <c r="E34" s="24" t="s">
        <v>31</v>
      </c>
      <c r="F34" s="27">
        <f>35000000-F12-F22-F24-7500000</f>
        <v>4345000</v>
      </c>
      <c r="G34" s="27">
        <f>35000000-G12-G22-G24-7500000</f>
        <v>4345000</v>
      </c>
      <c r="H34" s="26" t="s">
        <v>18</v>
      </c>
      <c r="I34" s="24">
        <f>D34-G34-G35-G36-G37-G38-G39-G40-G41-G42-G43-G44-G45-G46-G47</f>
        <v>1210958</v>
      </c>
      <c r="J34" s="36">
        <v>31</v>
      </c>
      <c r="K34" s="37">
        <v>18</v>
      </c>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row>
    <row r="35" s="1" customFormat="1" ht="39" customHeight="1" spans="1:250">
      <c r="A35" s="20"/>
      <c r="B35" s="21"/>
      <c r="C35" s="22"/>
      <c r="D35" s="23"/>
      <c r="E35" s="24" t="s">
        <v>63</v>
      </c>
      <c r="F35" s="32">
        <v>20000000</v>
      </c>
      <c r="G35" s="32">
        <v>20000000</v>
      </c>
      <c r="H35" s="26" t="s">
        <v>64</v>
      </c>
      <c r="I35" s="24"/>
      <c r="J35" s="36">
        <v>39</v>
      </c>
      <c r="K35" s="37" t="s">
        <v>65</v>
      </c>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row>
    <row r="36" s="1" customFormat="1" ht="39" customHeight="1" spans="1:250">
      <c r="A36" s="20"/>
      <c r="B36" s="21"/>
      <c r="C36" s="22"/>
      <c r="D36" s="23"/>
      <c r="E36" s="24" t="s">
        <v>66</v>
      </c>
      <c r="F36" s="32">
        <v>7200000</v>
      </c>
      <c r="G36" s="32">
        <v>7200000</v>
      </c>
      <c r="H36" s="26" t="s">
        <v>67</v>
      </c>
      <c r="I36" s="24"/>
      <c r="J36" s="36">
        <v>42</v>
      </c>
      <c r="K36" s="37">
        <v>23</v>
      </c>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row>
    <row r="37" s="1" customFormat="1" ht="39" customHeight="1" spans="1:250">
      <c r="A37" s="20"/>
      <c r="B37" s="21"/>
      <c r="C37" s="22"/>
      <c r="D37" s="23"/>
      <c r="E37" s="24" t="s">
        <v>66</v>
      </c>
      <c r="F37" s="32">
        <v>2080000</v>
      </c>
      <c r="G37" s="32">
        <v>2080000</v>
      </c>
      <c r="H37" s="26" t="s">
        <v>68</v>
      </c>
      <c r="I37" s="24"/>
      <c r="J37" s="36">
        <v>45</v>
      </c>
      <c r="K37" s="37">
        <v>20</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row>
    <row r="38" s="1" customFormat="1" ht="39" customHeight="1" spans="1:250">
      <c r="A38" s="20"/>
      <c r="B38" s="21"/>
      <c r="C38" s="22"/>
      <c r="D38" s="23"/>
      <c r="E38" s="24" t="s">
        <v>69</v>
      </c>
      <c r="F38" s="32">
        <v>1350000</v>
      </c>
      <c r="G38" s="32">
        <v>1350000</v>
      </c>
      <c r="H38" s="26" t="s">
        <v>70</v>
      </c>
      <c r="I38" s="24"/>
      <c r="J38" s="36">
        <v>47</v>
      </c>
      <c r="K38" s="37">
        <v>25</v>
      </c>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row>
    <row r="39" s="1" customFormat="1" ht="39" customHeight="1" spans="1:250">
      <c r="A39" s="20"/>
      <c r="B39" s="21"/>
      <c r="C39" s="22"/>
      <c r="D39" s="23"/>
      <c r="E39" s="24" t="s">
        <v>69</v>
      </c>
      <c r="F39" s="32">
        <v>999870</v>
      </c>
      <c r="G39" s="32">
        <v>999870</v>
      </c>
      <c r="H39" s="26" t="s">
        <v>71</v>
      </c>
      <c r="I39" s="24"/>
      <c r="J39" s="36">
        <v>50</v>
      </c>
      <c r="K39" s="37">
        <v>35</v>
      </c>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row>
    <row r="40" s="1" customFormat="1" ht="39" customHeight="1" spans="1:250">
      <c r="A40" s="20"/>
      <c r="B40" s="21"/>
      <c r="C40" s="22"/>
      <c r="D40" s="23"/>
      <c r="E40" s="24" t="s">
        <v>69</v>
      </c>
      <c r="F40" s="32">
        <v>498639</v>
      </c>
      <c r="G40" s="32">
        <v>498639</v>
      </c>
      <c r="H40" s="26" t="s">
        <v>72</v>
      </c>
      <c r="I40" s="24"/>
      <c r="J40" s="36">
        <v>51</v>
      </c>
      <c r="K40" s="37">
        <v>36</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row>
    <row r="41" s="1" customFormat="1" ht="39" customHeight="1" spans="1:250">
      <c r="A41" s="20"/>
      <c r="B41" s="21"/>
      <c r="C41" s="22"/>
      <c r="D41" s="23"/>
      <c r="E41" s="24" t="s">
        <v>69</v>
      </c>
      <c r="F41" s="32">
        <v>855440</v>
      </c>
      <c r="G41" s="32">
        <v>855440</v>
      </c>
      <c r="H41" s="26" t="s">
        <v>73</v>
      </c>
      <c r="I41" s="24"/>
      <c r="J41" s="36">
        <v>48</v>
      </c>
      <c r="K41" s="37">
        <v>29</v>
      </c>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row>
    <row r="42" s="1" customFormat="1" ht="39" customHeight="1" spans="1:250">
      <c r="A42" s="20"/>
      <c r="B42" s="21"/>
      <c r="C42" s="22"/>
      <c r="D42" s="23"/>
      <c r="E42" s="24" t="s">
        <v>69</v>
      </c>
      <c r="F42" s="32">
        <v>1279852</v>
      </c>
      <c r="G42" s="32">
        <v>1279852</v>
      </c>
      <c r="H42" s="26" t="s">
        <v>74</v>
      </c>
      <c r="I42" s="24"/>
      <c r="J42" s="36">
        <v>49</v>
      </c>
      <c r="K42" s="37">
        <v>30</v>
      </c>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row>
    <row r="43" s="1" customFormat="1" ht="39" customHeight="1" spans="1:250">
      <c r="A43" s="20"/>
      <c r="B43" s="21"/>
      <c r="C43" s="22"/>
      <c r="D43" s="23"/>
      <c r="E43" s="24" t="s">
        <v>75</v>
      </c>
      <c r="F43" s="32">
        <f>2497000-F83-F84</f>
        <v>937000</v>
      </c>
      <c r="G43" s="32">
        <f>2497000-G83-G84</f>
        <v>937000</v>
      </c>
      <c r="H43" s="26" t="s">
        <v>76</v>
      </c>
      <c r="I43" s="24"/>
      <c r="J43" s="36">
        <v>63</v>
      </c>
      <c r="K43" s="37">
        <v>50</v>
      </c>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row>
    <row r="44" s="1" customFormat="1" ht="39" customHeight="1" spans="1:250">
      <c r="A44" s="20"/>
      <c r="B44" s="21"/>
      <c r="C44" s="22"/>
      <c r="D44" s="23"/>
      <c r="E44" s="24" t="s">
        <v>77</v>
      </c>
      <c r="F44" s="32">
        <v>2000000</v>
      </c>
      <c r="G44" s="32">
        <v>1968112</v>
      </c>
      <c r="H44" s="26" t="s">
        <v>78</v>
      </c>
      <c r="I44" s="24"/>
      <c r="J44" s="36">
        <v>76</v>
      </c>
      <c r="K44" s="37">
        <v>42</v>
      </c>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row>
    <row r="45" s="1" customFormat="1" ht="39" customHeight="1" spans="1:250">
      <c r="A45" s="20"/>
      <c r="B45" s="21"/>
      <c r="C45" s="22"/>
      <c r="D45" s="23"/>
      <c r="E45" s="24" t="s">
        <v>77</v>
      </c>
      <c r="F45" s="32">
        <v>5909600</v>
      </c>
      <c r="G45" s="32">
        <v>4610288</v>
      </c>
      <c r="H45" s="26" t="s">
        <v>79</v>
      </c>
      <c r="I45" s="24"/>
      <c r="J45" s="36">
        <v>78</v>
      </c>
      <c r="K45" s="37">
        <v>52</v>
      </c>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row>
    <row r="46" s="1" customFormat="1" ht="39" customHeight="1" spans="1:250">
      <c r="A46" s="20"/>
      <c r="B46" s="21"/>
      <c r="C46" s="22"/>
      <c r="D46" s="23"/>
      <c r="E46" s="24" t="s">
        <v>80</v>
      </c>
      <c r="F46" s="32"/>
      <c r="G46" s="32">
        <v>810541</v>
      </c>
      <c r="H46" s="26" t="s">
        <v>79</v>
      </c>
      <c r="I46" s="24"/>
      <c r="J46" s="36">
        <v>78</v>
      </c>
      <c r="K46" s="37">
        <v>52</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row>
    <row r="47" s="1" customFormat="1" ht="39" customHeight="1" spans="1:250">
      <c r="A47" s="20"/>
      <c r="B47" s="21"/>
      <c r="C47" s="22"/>
      <c r="D47" s="23"/>
      <c r="E47" s="24" t="s">
        <v>81</v>
      </c>
      <c r="F47" s="32">
        <v>144560</v>
      </c>
      <c r="G47" s="32">
        <v>144300</v>
      </c>
      <c r="H47" s="26" t="s">
        <v>73</v>
      </c>
      <c r="I47" s="24"/>
      <c r="J47" s="36">
        <v>116</v>
      </c>
      <c r="K47" s="37">
        <v>29</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row>
    <row r="48" s="1" customFormat="1" ht="39" customHeight="1" spans="1:250">
      <c r="A48" s="20" t="s">
        <v>82</v>
      </c>
      <c r="B48" s="21" t="s">
        <v>83</v>
      </c>
      <c r="C48" s="22" t="s">
        <v>16</v>
      </c>
      <c r="D48" s="23">
        <v>6820000</v>
      </c>
      <c r="E48" s="24" t="s">
        <v>40</v>
      </c>
      <c r="F48" s="27">
        <v>406000</v>
      </c>
      <c r="G48" s="27">
        <f>5696000-3290000-2000000</f>
        <v>406000</v>
      </c>
      <c r="H48" s="26" t="s">
        <v>37</v>
      </c>
      <c r="I48" s="24">
        <f>D48-G48-G49-G50</f>
        <v>4313302</v>
      </c>
      <c r="J48" s="36">
        <v>95</v>
      </c>
      <c r="K48" s="37">
        <v>21</v>
      </c>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row>
    <row r="49" s="1" customFormat="1" ht="39" customHeight="1" spans="1:250">
      <c r="A49" s="20"/>
      <c r="B49" s="21"/>
      <c r="C49" s="22"/>
      <c r="D49" s="23"/>
      <c r="E49" s="24"/>
      <c r="F49" s="27">
        <v>220148</v>
      </c>
      <c r="G49" s="33">
        <v>220144</v>
      </c>
      <c r="H49" s="26" t="s">
        <v>74</v>
      </c>
      <c r="I49" s="24"/>
      <c r="J49" s="36">
        <v>117</v>
      </c>
      <c r="K49" s="37">
        <v>30</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row>
    <row r="50" s="1" customFormat="1" ht="39" customHeight="1" spans="1:250">
      <c r="A50" s="20"/>
      <c r="B50" s="21"/>
      <c r="C50" s="22"/>
      <c r="D50" s="23"/>
      <c r="E50" s="24" t="s">
        <v>81</v>
      </c>
      <c r="F50" s="27">
        <v>1888000</v>
      </c>
      <c r="G50" s="33">
        <v>1880554</v>
      </c>
      <c r="H50" s="26" t="s">
        <v>84</v>
      </c>
      <c r="I50" s="24"/>
      <c r="J50" s="36">
        <v>97</v>
      </c>
      <c r="K50" s="37">
        <v>24</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row>
    <row r="51" s="1" customFormat="1" ht="39" customHeight="1" spans="1:250">
      <c r="A51" s="20" t="s">
        <v>85</v>
      </c>
      <c r="B51" s="21" t="s">
        <v>86</v>
      </c>
      <c r="C51" s="22" t="s">
        <v>16</v>
      </c>
      <c r="D51" s="23">
        <v>20300000</v>
      </c>
      <c r="E51" s="24" t="s">
        <v>87</v>
      </c>
      <c r="F51" s="32">
        <v>168966</v>
      </c>
      <c r="G51" s="32">
        <v>168966</v>
      </c>
      <c r="H51" s="26" t="s">
        <v>88</v>
      </c>
      <c r="I51" s="24">
        <f>D51-G51-G52-G53-G54-G55-G56-G57-G58-G59-G60-G61-G62-G63-G64-G65-G66-G67-G68-G69-G70-G71-G72-G73-G74</f>
        <v>963330.2</v>
      </c>
      <c r="J51" s="36">
        <v>28</v>
      </c>
      <c r="K51" s="37">
        <v>14</v>
      </c>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row>
    <row r="52" s="1" customFormat="1" ht="39" customHeight="1" spans="1:250">
      <c r="A52" s="20"/>
      <c r="B52" s="21"/>
      <c r="C52" s="22"/>
      <c r="D52" s="23"/>
      <c r="E52" s="24" t="s">
        <v>87</v>
      </c>
      <c r="F52" s="32">
        <v>300000</v>
      </c>
      <c r="G52" s="32">
        <v>300000</v>
      </c>
      <c r="H52" s="26" t="s">
        <v>88</v>
      </c>
      <c r="I52" s="24"/>
      <c r="J52" s="36">
        <v>29</v>
      </c>
      <c r="K52" s="37">
        <v>14</v>
      </c>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row>
    <row r="53" s="1" customFormat="1" ht="39" customHeight="1" spans="1:250">
      <c r="A53" s="20"/>
      <c r="B53" s="21"/>
      <c r="C53" s="22"/>
      <c r="D53" s="23"/>
      <c r="E53" s="24" t="s">
        <v>87</v>
      </c>
      <c r="F53" s="32">
        <v>1285000</v>
      </c>
      <c r="G53" s="32">
        <v>1285000</v>
      </c>
      <c r="H53" s="26" t="s">
        <v>89</v>
      </c>
      <c r="I53" s="24"/>
      <c r="J53" s="36">
        <v>30</v>
      </c>
      <c r="K53" s="37">
        <v>15</v>
      </c>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row>
    <row r="54" s="1" customFormat="1" ht="39" customHeight="1" spans="1:250">
      <c r="A54" s="20"/>
      <c r="B54" s="21"/>
      <c r="C54" s="22"/>
      <c r="D54" s="23"/>
      <c r="E54" s="24" t="s">
        <v>90</v>
      </c>
      <c r="F54" s="32">
        <v>956942</v>
      </c>
      <c r="G54" s="32">
        <v>956942</v>
      </c>
      <c r="H54" s="26" t="s">
        <v>59</v>
      </c>
      <c r="I54" s="24"/>
      <c r="J54" s="36">
        <v>35</v>
      </c>
      <c r="K54" s="37">
        <v>7</v>
      </c>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row>
    <row r="55" s="1" customFormat="1" ht="39" customHeight="1" spans="1:250">
      <c r="A55" s="20"/>
      <c r="B55" s="21"/>
      <c r="C55" s="22"/>
      <c r="D55" s="23"/>
      <c r="E55" s="24" t="s">
        <v>90</v>
      </c>
      <c r="F55" s="32">
        <v>951300</v>
      </c>
      <c r="G55" s="32">
        <v>951300</v>
      </c>
      <c r="H55" s="26" t="s">
        <v>84</v>
      </c>
      <c r="I55" s="24"/>
      <c r="J55" s="36">
        <v>36</v>
      </c>
      <c r="K55" s="37">
        <v>24</v>
      </c>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row>
    <row r="56" s="1" customFormat="1" ht="39" customHeight="1" spans="1:250">
      <c r="A56" s="20"/>
      <c r="B56" s="21"/>
      <c r="C56" s="22"/>
      <c r="D56" s="23"/>
      <c r="E56" s="24" t="s">
        <v>90</v>
      </c>
      <c r="F56" s="32">
        <v>600000</v>
      </c>
      <c r="G56" s="32">
        <v>600000</v>
      </c>
      <c r="H56" s="26" t="s">
        <v>91</v>
      </c>
      <c r="I56" s="24"/>
      <c r="J56" s="36">
        <v>37</v>
      </c>
      <c r="K56" s="37">
        <v>12</v>
      </c>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row>
    <row r="57" s="1" customFormat="1" ht="39" customHeight="1" spans="1:250">
      <c r="A57" s="20"/>
      <c r="B57" s="21"/>
      <c r="C57" s="22"/>
      <c r="D57" s="23"/>
      <c r="E57" s="24" t="s">
        <v>90</v>
      </c>
      <c r="F57" s="32">
        <v>1000000</v>
      </c>
      <c r="G57" s="32">
        <v>1000000</v>
      </c>
      <c r="H57" s="26" t="s">
        <v>92</v>
      </c>
      <c r="I57" s="24"/>
      <c r="J57" s="36">
        <v>38</v>
      </c>
      <c r="K57" s="37">
        <v>19</v>
      </c>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row>
    <row r="58" s="1" customFormat="1" ht="39" customHeight="1" spans="1:250">
      <c r="A58" s="20"/>
      <c r="B58" s="21"/>
      <c r="C58" s="22"/>
      <c r="D58" s="23"/>
      <c r="E58" s="24" t="s">
        <v>32</v>
      </c>
      <c r="F58" s="32">
        <v>38078</v>
      </c>
      <c r="G58" s="32">
        <v>38078</v>
      </c>
      <c r="H58" s="26" t="s">
        <v>93</v>
      </c>
      <c r="I58" s="24"/>
      <c r="J58" s="36">
        <v>41</v>
      </c>
      <c r="K58" s="37">
        <v>14</v>
      </c>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row>
    <row r="59" s="1" customFormat="1" ht="39" customHeight="1" spans="1:250">
      <c r="A59" s="20"/>
      <c r="B59" s="21"/>
      <c r="C59" s="22"/>
      <c r="D59" s="23"/>
      <c r="E59" s="24" t="s">
        <v>69</v>
      </c>
      <c r="F59" s="27">
        <v>396270</v>
      </c>
      <c r="G59" s="27">
        <v>396270</v>
      </c>
      <c r="H59" s="26" t="s">
        <v>94</v>
      </c>
      <c r="I59" s="24"/>
      <c r="J59" s="36">
        <v>46</v>
      </c>
      <c r="K59" s="37">
        <v>15</v>
      </c>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row>
    <row r="60" s="1" customFormat="1" ht="39" customHeight="1" spans="1:250">
      <c r="A60" s="20"/>
      <c r="B60" s="21"/>
      <c r="C60" s="22"/>
      <c r="D60" s="23"/>
      <c r="E60" s="24" t="s">
        <v>95</v>
      </c>
      <c r="F60" s="27">
        <v>4931152.6</v>
      </c>
      <c r="G60" s="27">
        <v>4931152.6</v>
      </c>
      <c r="H60" s="26" t="s">
        <v>96</v>
      </c>
      <c r="I60" s="24"/>
      <c r="J60" s="36">
        <v>52</v>
      </c>
      <c r="K60" s="37">
        <v>31</v>
      </c>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row>
    <row r="61" s="1" customFormat="1" ht="39" customHeight="1" spans="1:250">
      <c r="A61" s="20"/>
      <c r="B61" s="21"/>
      <c r="C61" s="22"/>
      <c r="D61" s="23"/>
      <c r="E61" s="24" t="s">
        <v>95</v>
      </c>
      <c r="F61" s="27">
        <f>471799</f>
        <v>471799</v>
      </c>
      <c r="G61" s="27">
        <f>471799</f>
        <v>471799</v>
      </c>
      <c r="H61" s="26" t="s">
        <v>97</v>
      </c>
      <c r="I61" s="24"/>
      <c r="J61" s="36">
        <v>53</v>
      </c>
      <c r="K61" s="37">
        <v>33</v>
      </c>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row>
    <row r="62" s="1" customFormat="1" ht="39" customHeight="1" spans="1:250">
      <c r="A62" s="20"/>
      <c r="B62" s="21"/>
      <c r="C62" s="22"/>
      <c r="D62" s="23"/>
      <c r="E62" s="24" t="s">
        <v>95</v>
      </c>
      <c r="F62" s="27">
        <v>140000</v>
      </c>
      <c r="G62" s="27">
        <v>140000</v>
      </c>
      <c r="H62" s="26" t="s">
        <v>98</v>
      </c>
      <c r="I62" s="24"/>
      <c r="J62" s="36">
        <v>53</v>
      </c>
      <c r="K62" s="37">
        <v>40</v>
      </c>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row>
    <row r="63" s="1" customFormat="1" ht="39" customHeight="1" spans="1:250">
      <c r="A63" s="20"/>
      <c r="B63" s="21"/>
      <c r="C63" s="22"/>
      <c r="D63" s="23"/>
      <c r="E63" s="24" t="s">
        <v>99</v>
      </c>
      <c r="F63" s="27">
        <v>229230</v>
      </c>
      <c r="G63" s="27">
        <v>229230</v>
      </c>
      <c r="H63" s="26" t="s">
        <v>100</v>
      </c>
      <c r="I63" s="24"/>
      <c r="J63" s="36">
        <v>54</v>
      </c>
      <c r="K63" s="37">
        <v>40</v>
      </c>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row>
    <row r="64" s="1" customFormat="1" ht="39" customHeight="1" spans="1:250">
      <c r="A64" s="20"/>
      <c r="B64" s="21"/>
      <c r="C64" s="22"/>
      <c r="D64" s="23"/>
      <c r="E64" s="24" t="s">
        <v>99</v>
      </c>
      <c r="F64" s="27">
        <v>133100</v>
      </c>
      <c r="G64" s="27">
        <v>133100</v>
      </c>
      <c r="H64" s="26" t="s">
        <v>101</v>
      </c>
      <c r="I64" s="24"/>
      <c r="J64" s="36">
        <v>55</v>
      </c>
      <c r="K64" s="37">
        <v>40</v>
      </c>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row>
    <row r="65" s="1" customFormat="1" ht="39" customHeight="1" spans="1:250">
      <c r="A65" s="20"/>
      <c r="B65" s="21"/>
      <c r="C65" s="22"/>
      <c r="D65" s="23"/>
      <c r="E65" s="24" t="s">
        <v>102</v>
      </c>
      <c r="F65" s="27">
        <v>63730</v>
      </c>
      <c r="G65" s="27">
        <v>63730</v>
      </c>
      <c r="H65" s="26" t="s">
        <v>103</v>
      </c>
      <c r="I65" s="24"/>
      <c r="J65" s="36">
        <v>56</v>
      </c>
      <c r="K65" s="37">
        <v>40</v>
      </c>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row>
    <row r="66" s="1" customFormat="1" ht="39" customHeight="1" spans="1:250">
      <c r="A66" s="20"/>
      <c r="B66" s="21"/>
      <c r="C66" s="22"/>
      <c r="D66" s="23"/>
      <c r="E66" s="24" t="s">
        <v>102</v>
      </c>
      <c r="F66" s="27">
        <v>116380</v>
      </c>
      <c r="G66" s="27">
        <v>116380</v>
      </c>
      <c r="H66" s="26" t="s">
        <v>104</v>
      </c>
      <c r="I66" s="24"/>
      <c r="J66" s="36">
        <v>57</v>
      </c>
      <c r="K66" s="37">
        <v>40</v>
      </c>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row>
    <row r="67" s="1" customFormat="1" ht="39" customHeight="1" spans="1:250">
      <c r="A67" s="20"/>
      <c r="B67" s="21"/>
      <c r="C67" s="22"/>
      <c r="D67" s="23"/>
      <c r="E67" s="24" t="s">
        <v>102</v>
      </c>
      <c r="F67" s="27">
        <v>2800000</v>
      </c>
      <c r="G67" s="27">
        <v>2800000</v>
      </c>
      <c r="H67" s="26" t="s">
        <v>105</v>
      </c>
      <c r="I67" s="24"/>
      <c r="J67" s="36">
        <v>58</v>
      </c>
      <c r="K67" s="37">
        <v>27</v>
      </c>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row>
    <row r="68" s="1" customFormat="1" ht="39" customHeight="1" spans="1:250">
      <c r="A68" s="20"/>
      <c r="B68" s="21"/>
      <c r="C68" s="22"/>
      <c r="D68" s="23"/>
      <c r="E68" s="24" t="s">
        <v>102</v>
      </c>
      <c r="F68" s="27">
        <v>444000</v>
      </c>
      <c r="G68" s="27">
        <v>444000</v>
      </c>
      <c r="H68" s="26" t="s">
        <v>106</v>
      </c>
      <c r="I68" s="24"/>
      <c r="J68" s="36">
        <v>59</v>
      </c>
      <c r="K68" s="37">
        <v>49</v>
      </c>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row>
    <row r="69" s="1" customFormat="1" ht="39" customHeight="1" spans="1:250">
      <c r="A69" s="20"/>
      <c r="B69" s="21"/>
      <c r="C69" s="22"/>
      <c r="D69" s="23"/>
      <c r="E69" s="24" t="s">
        <v>102</v>
      </c>
      <c r="F69" s="27">
        <v>273274</v>
      </c>
      <c r="G69" s="27">
        <v>273274</v>
      </c>
      <c r="H69" s="26" t="s">
        <v>107</v>
      </c>
      <c r="I69" s="24"/>
      <c r="J69" s="36">
        <v>61</v>
      </c>
      <c r="K69" s="37">
        <v>40</v>
      </c>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row>
    <row r="70" s="1" customFormat="1" ht="39" customHeight="1" spans="1:250">
      <c r="A70" s="20"/>
      <c r="B70" s="21"/>
      <c r="C70" s="22"/>
      <c r="D70" s="23"/>
      <c r="E70" s="24" t="s">
        <v>108</v>
      </c>
      <c r="F70" s="27">
        <v>975643</v>
      </c>
      <c r="G70" s="27">
        <v>975643</v>
      </c>
      <c r="H70" s="26" t="s">
        <v>59</v>
      </c>
      <c r="I70" s="24"/>
      <c r="J70" s="36">
        <v>68</v>
      </c>
      <c r="K70" s="37">
        <v>7</v>
      </c>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row>
    <row r="71" s="1" customFormat="1" ht="39" customHeight="1" spans="1:250">
      <c r="A71" s="20"/>
      <c r="B71" s="21"/>
      <c r="C71" s="22"/>
      <c r="D71" s="23"/>
      <c r="E71" s="24" t="s">
        <v>109</v>
      </c>
      <c r="F71" s="27">
        <v>330482</v>
      </c>
      <c r="G71" s="27">
        <v>330482</v>
      </c>
      <c r="H71" s="26" t="s">
        <v>110</v>
      </c>
      <c r="I71" s="24"/>
      <c r="J71" s="36">
        <v>87</v>
      </c>
      <c r="K71" s="37">
        <v>14</v>
      </c>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row>
    <row r="72" s="1" customFormat="1" ht="39" customHeight="1" spans="1:250">
      <c r="A72" s="20"/>
      <c r="B72" s="21"/>
      <c r="C72" s="22"/>
      <c r="D72" s="23"/>
      <c r="E72" s="24" t="s">
        <v>111</v>
      </c>
      <c r="F72" s="32">
        <v>430032</v>
      </c>
      <c r="G72" s="32">
        <v>393887</v>
      </c>
      <c r="H72" s="26" t="s">
        <v>91</v>
      </c>
      <c r="I72" s="24"/>
      <c r="J72" s="36">
        <v>89</v>
      </c>
      <c r="K72" s="37">
        <v>12</v>
      </c>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row>
    <row r="73" s="1" customFormat="1" ht="39" customHeight="1" spans="1:250">
      <c r="A73" s="20"/>
      <c r="B73" s="21"/>
      <c r="C73" s="22"/>
      <c r="D73" s="23"/>
      <c r="E73" s="24" t="s">
        <v>33</v>
      </c>
      <c r="F73" s="25">
        <v>197600</v>
      </c>
      <c r="G73" s="25">
        <f>928336.2-495900-240000</f>
        <v>192436.2</v>
      </c>
      <c r="H73" s="26" t="s">
        <v>24</v>
      </c>
      <c r="I73" s="24"/>
      <c r="J73" s="36">
        <v>91</v>
      </c>
      <c r="K73" s="37">
        <v>3</v>
      </c>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row>
    <row r="74" s="1" customFormat="1" ht="39" customHeight="1" spans="1:250">
      <c r="A74" s="20"/>
      <c r="B74" s="21"/>
      <c r="C74" s="22"/>
      <c r="D74" s="23"/>
      <c r="E74" s="24" t="s">
        <v>33</v>
      </c>
      <c r="F74" s="25">
        <v>2145000</v>
      </c>
      <c r="G74" s="25">
        <v>2145000</v>
      </c>
      <c r="H74" s="26" t="s">
        <v>112</v>
      </c>
      <c r="I74" s="24"/>
      <c r="J74" s="36">
        <v>105</v>
      </c>
      <c r="K74" s="37">
        <v>61</v>
      </c>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row>
    <row r="75" s="1" customFormat="1" ht="39" customHeight="1" spans="1:250">
      <c r="A75" s="40" t="s">
        <v>113</v>
      </c>
      <c r="B75" s="40" t="s">
        <v>114</v>
      </c>
      <c r="C75" s="22" t="s">
        <v>16</v>
      </c>
      <c r="D75" s="41">
        <v>13606000</v>
      </c>
      <c r="E75" s="24" t="s">
        <v>80</v>
      </c>
      <c r="F75" s="27">
        <v>999550</v>
      </c>
      <c r="G75" s="27">
        <v>999408</v>
      </c>
      <c r="H75" s="26" t="s">
        <v>115</v>
      </c>
      <c r="I75" s="24">
        <f>D75-G75-G76-G77-G78-G79</f>
        <v>7839941</v>
      </c>
      <c r="J75" s="36">
        <v>110</v>
      </c>
      <c r="K75" s="37">
        <v>65</v>
      </c>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row>
    <row r="76" s="1" customFormat="1" ht="39" customHeight="1" spans="1:250">
      <c r="A76" s="40"/>
      <c r="B76" s="40"/>
      <c r="C76" s="22"/>
      <c r="D76" s="41"/>
      <c r="E76" s="24" t="s">
        <v>40</v>
      </c>
      <c r="F76" s="27">
        <v>2000000</v>
      </c>
      <c r="G76" s="27">
        <v>2000000</v>
      </c>
      <c r="H76" s="26" t="s">
        <v>116</v>
      </c>
      <c r="I76" s="24"/>
      <c r="J76" s="36">
        <v>26</v>
      </c>
      <c r="K76" s="37">
        <v>98</v>
      </c>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row>
    <row r="77" s="1" customFormat="1" ht="39" customHeight="1" spans="1:250">
      <c r="A77" s="40"/>
      <c r="B77" s="40"/>
      <c r="C77" s="22"/>
      <c r="D77" s="41"/>
      <c r="E77" s="24" t="s">
        <v>40</v>
      </c>
      <c r="F77" s="27">
        <v>2495400</v>
      </c>
      <c r="G77" s="27">
        <v>2495400</v>
      </c>
      <c r="H77" s="26" t="s">
        <v>117</v>
      </c>
      <c r="I77" s="24"/>
      <c r="J77" s="36">
        <v>37</v>
      </c>
      <c r="K77" s="37">
        <v>101</v>
      </c>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row>
    <row r="78" s="1" customFormat="1" ht="39" customHeight="1" spans="1:250">
      <c r="A78" s="40"/>
      <c r="B78" s="40"/>
      <c r="C78" s="22"/>
      <c r="D78" s="41"/>
      <c r="E78" s="24" t="s">
        <v>118</v>
      </c>
      <c r="F78" s="27">
        <v>143000</v>
      </c>
      <c r="G78" s="27">
        <v>143000</v>
      </c>
      <c r="H78" s="26" t="s">
        <v>119</v>
      </c>
      <c r="I78" s="24"/>
      <c r="J78" s="36">
        <v>77</v>
      </c>
      <c r="K78" s="37">
        <v>124</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row>
    <row r="79" s="1" customFormat="1" ht="39" customHeight="1" spans="1:250">
      <c r="A79" s="40"/>
      <c r="B79" s="40"/>
      <c r="C79" s="22"/>
      <c r="D79" s="41"/>
      <c r="E79" s="24" t="s">
        <v>118</v>
      </c>
      <c r="F79" s="27">
        <v>128251</v>
      </c>
      <c r="G79" s="27">
        <v>128251</v>
      </c>
      <c r="H79" s="26" t="s">
        <v>120</v>
      </c>
      <c r="I79" s="24"/>
      <c r="J79" s="36">
        <v>77</v>
      </c>
      <c r="K79" s="37">
        <v>124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row>
    <row r="80" s="1" customFormat="1" ht="39" customHeight="1" spans="1:250">
      <c r="A80" s="40"/>
      <c r="B80" s="40"/>
      <c r="C80" s="22"/>
      <c r="D80" s="41"/>
      <c r="E80" s="24" t="s">
        <v>81</v>
      </c>
      <c r="F80" s="27">
        <v>1000000</v>
      </c>
      <c r="G80" s="27">
        <v>986600</v>
      </c>
      <c r="H80" s="26" t="s">
        <v>121</v>
      </c>
      <c r="I80" s="24"/>
      <c r="J80" s="36">
        <v>108</v>
      </c>
      <c r="K80" s="37">
        <v>62</v>
      </c>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row>
    <row r="81" s="1" customFormat="1" ht="39" customHeight="1" spans="1:250">
      <c r="A81" s="40"/>
      <c r="B81" s="40"/>
      <c r="C81" s="22"/>
      <c r="D81" s="41"/>
      <c r="E81" s="24" t="s">
        <v>81</v>
      </c>
      <c r="F81" s="27">
        <v>999800</v>
      </c>
      <c r="G81" s="27">
        <v>972500</v>
      </c>
      <c r="H81" s="26" t="s">
        <v>122</v>
      </c>
      <c r="I81" s="24"/>
      <c r="J81" s="36">
        <v>109</v>
      </c>
      <c r="K81" s="37">
        <v>63</v>
      </c>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row>
    <row r="82" s="1" customFormat="1" ht="39" customHeight="1" spans="1:250">
      <c r="A82" s="40" t="s">
        <v>123</v>
      </c>
      <c r="B82" s="40" t="s">
        <v>124</v>
      </c>
      <c r="C82" s="22" t="s">
        <v>16</v>
      </c>
      <c r="D82" s="41">
        <v>5414000</v>
      </c>
      <c r="E82" s="24" t="s">
        <v>111</v>
      </c>
      <c r="F82" s="27">
        <v>2414000</v>
      </c>
      <c r="G82" s="27">
        <v>2414000</v>
      </c>
      <c r="H82" s="42" t="s">
        <v>125</v>
      </c>
      <c r="I82" s="24">
        <f t="shared" ref="I82:I84" si="0">D82-G82</f>
        <v>3000000</v>
      </c>
      <c r="J82" s="36">
        <v>90</v>
      </c>
      <c r="K82" s="37">
        <v>73</v>
      </c>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row>
    <row r="83" s="1" customFormat="1" ht="39" customHeight="1" spans="1:250">
      <c r="A83" s="40" t="s">
        <v>126</v>
      </c>
      <c r="B83" s="40" t="s">
        <v>127</v>
      </c>
      <c r="C83" s="22" t="s">
        <v>16</v>
      </c>
      <c r="D83" s="41">
        <v>160000</v>
      </c>
      <c r="E83" s="24" t="s">
        <v>75</v>
      </c>
      <c r="F83" s="32">
        <v>160000</v>
      </c>
      <c r="G83" s="32">
        <v>160000</v>
      </c>
      <c r="H83" s="26" t="s">
        <v>76</v>
      </c>
      <c r="I83" s="24">
        <f t="shared" si="0"/>
        <v>0</v>
      </c>
      <c r="J83" s="36">
        <v>63</v>
      </c>
      <c r="K83" s="37">
        <v>50</v>
      </c>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row>
    <row r="84" s="1" customFormat="1" ht="39" customHeight="1" spans="1:250">
      <c r="A84" s="40" t="s">
        <v>128</v>
      </c>
      <c r="B84" s="40" t="s">
        <v>129</v>
      </c>
      <c r="C84" s="22" t="s">
        <v>16</v>
      </c>
      <c r="D84" s="41">
        <v>1400000</v>
      </c>
      <c r="E84" s="24" t="s">
        <v>75</v>
      </c>
      <c r="F84" s="32">
        <v>1400000</v>
      </c>
      <c r="G84" s="32">
        <v>1400000</v>
      </c>
      <c r="H84" s="26" t="s">
        <v>76</v>
      </c>
      <c r="I84" s="24">
        <f t="shared" si="0"/>
        <v>0</v>
      </c>
      <c r="J84" s="36">
        <v>63</v>
      </c>
      <c r="K84" s="37">
        <v>50</v>
      </c>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row>
    <row r="85" s="1" customFormat="1" ht="39" customHeight="1" spans="1:250">
      <c r="A85" s="20" t="s">
        <v>130</v>
      </c>
      <c r="B85" s="21" t="s">
        <v>131</v>
      </c>
      <c r="C85" s="22" t="s">
        <v>16</v>
      </c>
      <c r="D85" s="23">
        <f>38928465</f>
        <v>38928465</v>
      </c>
      <c r="E85" s="2" t="s">
        <v>111</v>
      </c>
      <c r="F85" s="32">
        <v>11073465</v>
      </c>
      <c r="G85" s="27">
        <v>11073465</v>
      </c>
      <c r="H85" s="42" t="s">
        <v>125</v>
      </c>
      <c r="I85" s="24">
        <f>D85-G85-G86</f>
        <v>0</v>
      </c>
      <c r="J85" s="36">
        <v>90</v>
      </c>
      <c r="K85" s="37">
        <v>73</v>
      </c>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row>
    <row r="86" s="1" customFormat="1" ht="39" customHeight="1" spans="1:250">
      <c r="A86" s="20"/>
      <c r="B86" s="21"/>
      <c r="C86" s="22"/>
      <c r="D86" s="23"/>
      <c r="E86" s="24" t="s">
        <v>33</v>
      </c>
      <c r="F86" s="25">
        <f>30000000-2145000</f>
        <v>27855000</v>
      </c>
      <c r="G86" s="25">
        <v>27855000</v>
      </c>
      <c r="H86" s="26" t="s">
        <v>112</v>
      </c>
      <c r="I86" s="24"/>
      <c r="J86" s="36">
        <v>105</v>
      </c>
      <c r="K86" s="37">
        <v>61</v>
      </c>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row>
    <row r="87" s="1" customFormat="1" ht="39" customHeight="1" spans="1:250">
      <c r="A87" s="40" t="s">
        <v>132</v>
      </c>
      <c r="B87" s="40" t="s">
        <v>133</v>
      </c>
      <c r="C87" s="22" t="s">
        <v>16</v>
      </c>
      <c r="D87" s="23">
        <v>400000</v>
      </c>
      <c r="E87" s="24"/>
      <c r="F87" s="27"/>
      <c r="G87" s="27"/>
      <c r="H87" s="26"/>
      <c r="I87" s="24">
        <f t="shared" ref="I87:I90" si="1">D87-G87</f>
        <v>400000</v>
      </c>
      <c r="J87" s="36"/>
      <c r="K87" s="37"/>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row>
    <row r="88" s="1" customFormat="1" ht="39" customHeight="1" spans="1:250">
      <c r="A88" s="40" t="s">
        <v>134</v>
      </c>
      <c r="B88" s="40" t="s">
        <v>135</v>
      </c>
      <c r="C88" s="22" t="s">
        <v>16</v>
      </c>
      <c r="D88" s="23">
        <v>1940000</v>
      </c>
      <c r="E88" s="24" t="s">
        <v>111</v>
      </c>
      <c r="F88" s="32">
        <v>1940000</v>
      </c>
      <c r="G88" s="27">
        <f>15175536-G82-G85</f>
        <v>1688071</v>
      </c>
      <c r="H88" s="42" t="s">
        <v>125</v>
      </c>
      <c r="I88" s="24">
        <f t="shared" si="1"/>
        <v>251929</v>
      </c>
      <c r="J88" s="36">
        <v>90</v>
      </c>
      <c r="K88" s="37">
        <v>73</v>
      </c>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row>
    <row r="89" s="1" customFormat="1" ht="39" customHeight="1" spans="1:250">
      <c r="A89" s="40" t="s">
        <v>136</v>
      </c>
      <c r="B89" s="40" t="s">
        <v>137</v>
      </c>
      <c r="C89" s="22" t="s">
        <v>16</v>
      </c>
      <c r="D89" s="23">
        <v>11210000</v>
      </c>
      <c r="E89" s="24"/>
      <c r="F89" s="27"/>
      <c r="G89" s="27"/>
      <c r="H89" s="26"/>
      <c r="I89" s="24">
        <f t="shared" si="1"/>
        <v>11210000</v>
      </c>
      <c r="J89" s="36"/>
      <c r="K89" s="37"/>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row>
    <row r="90" s="1" customFormat="1" ht="39" customHeight="1" spans="1:250">
      <c r="A90" s="40" t="s">
        <v>138</v>
      </c>
      <c r="B90" s="40" t="s">
        <v>139</v>
      </c>
      <c r="C90" s="22" t="s">
        <v>16</v>
      </c>
      <c r="D90" s="23">
        <v>11840000</v>
      </c>
      <c r="E90" s="24"/>
      <c r="F90" s="27"/>
      <c r="G90" s="27"/>
      <c r="H90" s="26"/>
      <c r="I90" s="24">
        <f t="shared" si="1"/>
        <v>11840000</v>
      </c>
      <c r="J90" s="36"/>
      <c r="K90" s="37"/>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row>
    <row r="91" s="1" customFormat="1" ht="39" customHeight="1" spans="1:250">
      <c r="A91" s="43" t="s">
        <v>140</v>
      </c>
      <c r="B91" s="40" t="s">
        <v>141</v>
      </c>
      <c r="C91" s="22" t="s">
        <v>16</v>
      </c>
      <c r="D91" s="23">
        <v>159350000</v>
      </c>
      <c r="E91" s="24" t="s">
        <v>142</v>
      </c>
      <c r="F91" s="32">
        <v>2100000</v>
      </c>
      <c r="G91" s="32">
        <v>2100000</v>
      </c>
      <c r="H91" s="26" t="s">
        <v>143</v>
      </c>
      <c r="I91" s="24">
        <f>D91-G91-G92-G93-G94-G95-G96-G97-G98-G99-G100-G101-G102-G103-G104-G105-G106-G107-G110-G111-G108-G109</f>
        <v>24269556.47</v>
      </c>
      <c r="J91" s="36">
        <v>34</v>
      </c>
      <c r="K91" s="37">
        <v>13</v>
      </c>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row>
    <row r="92" s="1" customFormat="1" ht="39" customHeight="1" spans="1:250">
      <c r="A92" s="43"/>
      <c r="B92" s="40"/>
      <c r="C92" s="22"/>
      <c r="D92" s="23"/>
      <c r="E92" s="24" t="s">
        <v>66</v>
      </c>
      <c r="F92" s="32">
        <v>20000000</v>
      </c>
      <c r="G92" s="32">
        <v>20000000</v>
      </c>
      <c r="H92" s="26" t="s">
        <v>18</v>
      </c>
      <c r="I92" s="24"/>
      <c r="J92" s="36">
        <v>44</v>
      </c>
      <c r="K92" s="37">
        <v>18</v>
      </c>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row>
    <row r="93" s="1" customFormat="1" ht="39" customHeight="1" spans="1:250">
      <c r="A93" s="43"/>
      <c r="B93" s="40"/>
      <c r="C93" s="22"/>
      <c r="D93" s="23"/>
      <c r="E93" s="24" t="s">
        <v>102</v>
      </c>
      <c r="F93" s="32">
        <v>5950000</v>
      </c>
      <c r="G93" s="32">
        <v>5950000</v>
      </c>
      <c r="H93" s="26" t="s">
        <v>144</v>
      </c>
      <c r="I93" s="24"/>
      <c r="J93" s="36">
        <v>60</v>
      </c>
      <c r="K93" s="37" t="s">
        <v>145</v>
      </c>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row>
    <row r="94" s="1" customFormat="1" ht="39" customHeight="1" spans="1:250">
      <c r="A94" s="43"/>
      <c r="B94" s="40"/>
      <c r="C94" s="22"/>
      <c r="D94" s="23"/>
      <c r="E94" s="24" t="s">
        <v>108</v>
      </c>
      <c r="F94" s="32">
        <v>42170000</v>
      </c>
      <c r="G94" s="32">
        <v>42170000</v>
      </c>
      <c r="H94" s="26" t="s">
        <v>146</v>
      </c>
      <c r="I94" s="24"/>
      <c r="J94" s="36">
        <v>64</v>
      </c>
      <c r="K94" s="37">
        <v>55</v>
      </c>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row>
    <row r="95" s="1" customFormat="1" ht="39" customHeight="1" spans="1:250">
      <c r="A95" s="43"/>
      <c r="B95" s="40"/>
      <c r="C95" s="22"/>
      <c r="D95" s="23"/>
      <c r="E95" s="24" t="s">
        <v>108</v>
      </c>
      <c r="F95" s="32">
        <v>4400000</v>
      </c>
      <c r="G95" s="32">
        <v>4400000</v>
      </c>
      <c r="H95" s="26" t="s">
        <v>147</v>
      </c>
      <c r="I95" s="24"/>
      <c r="J95" s="36">
        <v>65</v>
      </c>
      <c r="K95" s="37">
        <v>43</v>
      </c>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row>
    <row r="96" s="1" customFormat="1" ht="39" customHeight="1" spans="1:250">
      <c r="A96" s="43"/>
      <c r="B96" s="40"/>
      <c r="C96" s="22"/>
      <c r="D96" s="23"/>
      <c r="E96" s="24" t="s">
        <v>108</v>
      </c>
      <c r="F96" s="32">
        <v>13500000</v>
      </c>
      <c r="G96" s="32">
        <v>3852460</v>
      </c>
      <c r="H96" s="26" t="s">
        <v>148</v>
      </c>
      <c r="I96" s="24"/>
      <c r="J96" s="36">
        <v>69</v>
      </c>
      <c r="K96" s="37">
        <v>60</v>
      </c>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row>
    <row r="97" s="1" customFormat="1" ht="39" customHeight="1" spans="1:250">
      <c r="A97" s="43"/>
      <c r="B97" s="40"/>
      <c r="C97" s="22"/>
      <c r="D97" s="23"/>
      <c r="E97" s="24" t="s">
        <v>108</v>
      </c>
      <c r="F97" s="32">
        <v>1600000</v>
      </c>
      <c r="G97" s="32">
        <v>1600000</v>
      </c>
      <c r="H97" s="26" t="s">
        <v>149</v>
      </c>
      <c r="I97" s="24"/>
      <c r="J97" s="36">
        <v>70</v>
      </c>
      <c r="K97" s="37">
        <v>59</v>
      </c>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row>
    <row r="98" s="1" customFormat="1" ht="39" customHeight="1" spans="1:250">
      <c r="A98" s="43"/>
      <c r="B98" s="40"/>
      <c r="C98" s="22"/>
      <c r="D98" s="23"/>
      <c r="E98" s="24" t="s">
        <v>108</v>
      </c>
      <c r="F98" s="32">
        <v>13750000</v>
      </c>
      <c r="G98" s="32">
        <v>13750000</v>
      </c>
      <c r="H98" s="26" t="s">
        <v>150</v>
      </c>
      <c r="I98" s="24"/>
      <c r="J98" s="36">
        <v>71</v>
      </c>
      <c r="K98" s="37">
        <v>47</v>
      </c>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row>
    <row r="99" s="1" customFormat="1" ht="39" customHeight="1" spans="1:250">
      <c r="A99" s="43"/>
      <c r="B99" s="40"/>
      <c r="C99" s="22"/>
      <c r="D99" s="23"/>
      <c r="E99" s="24" t="s">
        <v>108</v>
      </c>
      <c r="F99" s="32">
        <v>9940000</v>
      </c>
      <c r="G99" s="32">
        <v>9940000</v>
      </c>
      <c r="H99" s="26" t="s">
        <v>151</v>
      </c>
      <c r="I99" s="24"/>
      <c r="J99" s="36">
        <v>72</v>
      </c>
      <c r="K99" s="37">
        <v>46</v>
      </c>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row>
    <row r="100" s="1" customFormat="1" ht="39" customHeight="1" spans="1:250">
      <c r="A100" s="43"/>
      <c r="B100" s="40"/>
      <c r="C100" s="22"/>
      <c r="D100" s="23"/>
      <c r="E100" s="24" t="s">
        <v>108</v>
      </c>
      <c r="F100" s="32">
        <v>1664000</v>
      </c>
      <c r="G100" s="32">
        <v>1331662.4</v>
      </c>
      <c r="H100" s="26" t="s">
        <v>152</v>
      </c>
      <c r="I100" s="24"/>
      <c r="J100" s="36">
        <v>73</v>
      </c>
      <c r="K100" s="37">
        <v>48</v>
      </c>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row>
    <row r="101" s="1" customFormat="1" ht="39" customHeight="1" spans="1:250">
      <c r="A101" s="43"/>
      <c r="B101" s="40"/>
      <c r="C101" s="22"/>
      <c r="D101" s="23"/>
      <c r="E101" s="24" t="s">
        <v>77</v>
      </c>
      <c r="F101" s="32">
        <v>3600000</v>
      </c>
      <c r="G101" s="32">
        <v>1121600</v>
      </c>
      <c r="H101" s="26" t="s">
        <v>153</v>
      </c>
      <c r="I101" s="24"/>
      <c r="J101" s="36">
        <v>75</v>
      </c>
      <c r="K101" s="37">
        <v>45</v>
      </c>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row>
    <row r="102" s="1" customFormat="1" ht="39" customHeight="1" spans="1:250">
      <c r="A102" s="43"/>
      <c r="B102" s="40"/>
      <c r="C102" s="22"/>
      <c r="D102" s="23"/>
      <c r="E102" s="24" t="s">
        <v>77</v>
      </c>
      <c r="F102" s="32">
        <v>7700000</v>
      </c>
      <c r="G102" s="32">
        <v>2278512</v>
      </c>
      <c r="H102" s="26" t="s">
        <v>154</v>
      </c>
      <c r="I102" s="24"/>
      <c r="J102" s="36">
        <v>77</v>
      </c>
      <c r="K102" s="37">
        <v>41</v>
      </c>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row>
    <row r="103" s="1" customFormat="1" ht="39" customHeight="1" spans="1:250">
      <c r="A103" s="43"/>
      <c r="B103" s="40"/>
      <c r="C103" s="22"/>
      <c r="D103" s="23"/>
      <c r="E103" s="24" t="s">
        <v>102</v>
      </c>
      <c r="F103" s="27">
        <v>3100000</v>
      </c>
      <c r="G103" s="27">
        <v>3100000</v>
      </c>
      <c r="H103" s="26" t="s">
        <v>155</v>
      </c>
      <c r="I103" s="24"/>
      <c r="J103" s="36">
        <v>62</v>
      </c>
      <c r="K103" s="37">
        <v>32</v>
      </c>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row>
    <row r="104" s="1" customFormat="1" ht="39" customHeight="1" spans="1:250">
      <c r="A104" s="43"/>
      <c r="B104" s="40"/>
      <c r="C104" s="22"/>
      <c r="D104" s="23"/>
      <c r="E104" s="24" t="s">
        <v>156</v>
      </c>
      <c r="F104" s="27">
        <v>2100000</v>
      </c>
      <c r="G104" s="27">
        <v>1605000</v>
      </c>
      <c r="H104" s="26" t="s">
        <v>157</v>
      </c>
      <c r="I104" s="24"/>
      <c r="J104" s="36">
        <v>79</v>
      </c>
      <c r="K104" s="37">
        <v>64</v>
      </c>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row>
    <row r="105" s="1" customFormat="1" ht="39" customHeight="1" spans="1:250">
      <c r="A105" s="43"/>
      <c r="B105" s="40"/>
      <c r="C105" s="22"/>
      <c r="D105" s="23"/>
      <c r="E105" s="24" t="s">
        <v>156</v>
      </c>
      <c r="F105" s="27">
        <v>1000000</v>
      </c>
      <c r="G105" s="27">
        <v>998832</v>
      </c>
      <c r="H105" s="26" t="s">
        <v>158</v>
      </c>
      <c r="I105" s="24"/>
      <c r="J105" s="36">
        <v>80</v>
      </c>
      <c r="K105" s="37">
        <v>28</v>
      </c>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row>
    <row r="106" s="1" customFormat="1" ht="39" customHeight="1" spans="1:250">
      <c r="A106" s="43"/>
      <c r="B106" s="40"/>
      <c r="C106" s="22"/>
      <c r="D106" s="23"/>
      <c r="E106" s="24" t="s">
        <v>159</v>
      </c>
      <c r="F106" s="27">
        <v>1836000</v>
      </c>
      <c r="G106" s="27">
        <v>1825746</v>
      </c>
      <c r="H106" s="26" t="s">
        <v>160</v>
      </c>
      <c r="I106" s="24"/>
      <c r="J106" s="36">
        <v>81</v>
      </c>
      <c r="K106" s="37" t="s">
        <v>161</v>
      </c>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row>
    <row r="107" s="1" customFormat="1" ht="39" customHeight="1" spans="1:250">
      <c r="A107" s="43"/>
      <c r="B107" s="40"/>
      <c r="C107" s="22"/>
      <c r="D107" s="23"/>
      <c r="E107" s="24" t="s">
        <v>159</v>
      </c>
      <c r="F107" s="27">
        <v>16000000</v>
      </c>
      <c r="G107" s="27">
        <v>5603354.7</v>
      </c>
      <c r="H107" s="26" t="s">
        <v>162</v>
      </c>
      <c r="I107" s="24"/>
      <c r="J107" s="36">
        <v>82</v>
      </c>
      <c r="K107" s="37">
        <v>71</v>
      </c>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row>
    <row r="108" s="1" customFormat="1" ht="39" customHeight="1" spans="1:250">
      <c r="A108" s="43"/>
      <c r="B108" s="40"/>
      <c r="C108" s="22"/>
      <c r="D108" s="23"/>
      <c r="E108" s="24" t="s">
        <v>80</v>
      </c>
      <c r="F108" s="27"/>
      <c r="G108" s="27">
        <v>5765125.6</v>
      </c>
      <c r="H108" s="26" t="s">
        <v>162</v>
      </c>
      <c r="I108" s="24"/>
      <c r="J108" s="36">
        <v>82</v>
      </c>
      <c r="K108" s="37">
        <v>71</v>
      </c>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row>
    <row r="109" s="1" customFormat="1" ht="39" customHeight="1" spans="1:250">
      <c r="A109" s="43"/>
      <c r="B109" s="40"/>
      <c r="C109" s="22"/>
      <c r="D109" s="23"/>
      <c r="E109" s="24" t="s">
        <v>163</v>
      </c>
      <c r="F109" s="27"/>
      <c r="G109" s="27">
        <v>834811.83</v>
      </c>
      <c r="H109" s="26" t="s">
        <v>162</v>
      </c>
      <c r="I109" s="24"/>
      <c r="J109" s="36">
        <v>82</v>
      </c>
      <c r="K109" s="37">
        <v>71</v>
      </c>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c r="IP109" s="35"/>
    </row>
    <row r="110" s="1" customFormat="1" ht="39" customHeight="1" spans="1:250">
      <c r="A110" s="43"/>
      <c r="B110" s="40"/>
      <c r="C110" s="22"/>
      <c r="D110" s="23"/>
      <c r="E110" s="24" t="s">
        <v>164</v>
      </c>
      <c r="F110" s="27">
        <v>8485300</v>
      </c>
      <c r="G110" s="27">
        <v>2855839</v>
      </c>
      <c r="H110" s="26" t="s">
        <v>165</v>
      </c>
      <c r="I110" s="24"/>
      <c r="J110" s="36">
        <v>83</v>
      </c>
      <c r="K110" s="37">
        <v>72</v>
      </c>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row>
    <row r="111" s="1" customFormat="1" ht="39" customHeight="1" spans="1:250">
      <c r="A111" s="43"/>
      <c r="B111" s="40"/>
      <c r="C111" s="22"/>
      <c r="D111" s="23"/>
      <c r="E111" s="24" t="s">
        <v>80</v>
      </c>
      <c r="F111" s="27"/>
      <c r="G111" s="27">
        <v>3997500</v>
      </c>
      <c r="H111" s="26" t="s">
        <v>165</v>
      </c>
      <c r="I111" s="24"/>
      <c r="J111" s="36">
        <v>83</v>
      </c>
      <c r="K111" s="37">
        <v>72</v>
      </c>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row>
    <row r="112" s="1" customFormat="1" ht="39" customHeight="1" spans="1:250">
      <c r="A112" s="43" t="s">
        <v>166</v>
      </c>
      <c r="B112" s="40" t="s">
        <v>167</v>
      </c>
      <c r="C112" s="22" t="s">
        <v>16</v>
      </c>
      <c r="D112" s="23">
        <v>23500000</v>
      </c>
      <c r="E112" s="24" t="s">
        <v>168</v>
      </c>
      <c r="F112" s="27">
        <v>8568847.4</v>
      </c>
      <c r="G112" s="27">
        <v>4323290</v>
      </c>
      <c r="H112" s="26" t="s">
        <v>96</v>
      </c>
      <c r="I112" s="24">
        <f>D112-G112-G113</f>
        <v>16276710</v>
      </c>
      <c r="J112" s="36">
        <v>84</v>
      </c>
      <c r="K112" s="37">
        <v>31</v>
      </c>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row>
    <row r="113" s="1" customFormat="1" ht="39" customHeight="1" spans="1:250">
      <c r="A113" s="43"/>
      <c r="B113" s="40"/>
      <c r="C113" s="22"/>
      <c r="D113" s="23"/>
      <c r="E113" s="24" t="s">
        <v>118</v>
      </c>
      <c r="F113" s="27">
        <v>2900000</v>
      </c>
      <c r="G113" s="27">
        <v>2900000</v>
      </c>
      <c r="H113" s="26" t="s">
        <v>169</v>
      </c>
      <c r="I113" s="24"/>
      <c r="J113" s="36">
        <v>44</v>
      </c>
      <c r="K113" s="37">
        <v>103</v>
      </c>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c r="HW113" s="35"/>
      <c r="HX113" s="35"/>
      <c r="HY113" s="35"/>
      <c r="HZ113" s="35"/>
      <c r="IA113" s="35"/>
      <c r="IB113" s="35"/>
      <c r="IC113" s="35"/>
      <c r="ID113" s="35"/>
      <c r="IE113" s="35"/>
      <c r="IF113" s="35"/>
      <c r="IG113" s="35"/>
      <c r="IH113" s="35"/>
      <c r="II113" s="35"/>
      <c r="IJ113" s="35"/>
      <c r="IK113" s="35"/>
      <c r="IL113" s="35"/>
      <c r="IM113" s="35"/>
      <c r="IN113" s="35"/>
      <c r="IO113" s="35"/>
      <c r="IP113" s="35"/>
    </row>
    <row r="114" s="1" customFormat="1" ht="39" customHeight="1" spans="1:250">
      <c r="A114" s="28" t="s">
        <v>170</v>
      </c>
      <c r="B114" s="28" t="s">
        <v>171</v>
      </c>
      <c r="C114" s="22" t="s">
        <v>41</v>
      </c>
      <c r="D114" s="44">
        <v>500000</v>
      </c>
      <c r="E114" s="24"/>
      <c r="F114" s="27"/>
      <c r="G114" s="27"/>
      <c r="H114" s="26"/>
      <c r="I114" s="24">
        <f t="shared" ref="I114:I129" si="2">D114-G114</f>
        <v>500000</v>
      </c>
      <c r="J114" s="36"/>
      <c r="K114" s="37"/>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c r="HW114" s="35"/>
      <c r="HX114" s="35"/>
      <c r="HY114" s="35"/>
      <c r="HZ114" s="35"/>
      <c r="IA114" s="35"/>
      <c r="IB114" s="35"/>
      <c r="IC114" s="35"/>
      <c r="ID114" s="35"/>
      <c r="IE114" s="35"/>
      <c r="IF114" s="35"/>
      <c r="IG114" s="35"/>
      <c r="IH114" s="35"/>
      <c r="II114" s="35"/>
      <c r="IJ114" s="35"/>
      <c r="IK114" s="35"/>
      <c r="IL114" s="35"/>
      <c r="IM114" s="35"/>
      <c r="IN114" s="35"/>
      <c r="IO114" s="35"/>
      <c r="IP114" s="35"/>
    </row>
    <row r="115" s="1" customFormat="1" ht="39" customHeight="1" spans="1:250">
      <c r="A115" s="28" t="s">
        <v>172</v>
      </c>
      <c r="B115" s="28" t="s">
        <v>173</v>
      </c>
      <c r="C115" s="22" t="s">
        <v>41</v>
      </c>
      <c r="D115" s="44">
        <v>100000</v>
      </c>
      <c r="E115" s="24"/>
      <c r="F115" s="27"/>
      <c r="G115" s="27"/>
      <c r="H115" s="26"/>
      <c r="I115" s="24">
        <f t="shared" si="2"/>
        <v>100000</v>
      </c>
      <c r="J115" s="36"/>
      <c r="K115" s="37"/>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row>
    <row r="116" s="1" customFormat="1" ht="39" customHeight="1" spans="1:250">
      <c r="A116" s="43" t="s">
        <v>174</v>
      </c>
      <c r="B116" s="40" t="s">
        <v>175</v>
      </c>
      <c r="C116" s="22" t="s">
        <v>41</v>
      </c>
      <c r="D116" s="23">
        <v>210000</v>
      </c>
      <c r="E116" s="24"/>
      <c r="F116" s="27"/>
      <c r="G116" s="27"/>
      <c r="H116" s="26"/>
      <c r="I116" s="24">
        <f t="shared" si="2"/>
        <v>210000</v>
      </c>
      <c r="J116" s="36"/>
      <c r="K116" s="37"/>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c r="IP116" s="35"/>
    </row>
    <row r="117" s="1" customFormat="1" ht="39" customHeight="1" spans="1:250">
      <c r="A117" s="28" t="s">
        <v>176</v>
      </c>
      <c r="B117" s="28" t="s">
        <v>177</v>
      </c>
      <c r="C117" s="22" t="s">
        <v>41</v>
      </c>
      <c r="D117" s="44">
        <v>2400000</v>
      </c>
      <c r="E117" s="24"/>
      <c r="F117" s="27"/>
      <c r="G117" s="27"/>
      <c r="H117" s="26"/>
      <c r="I117" s="24">
        <f t="shared" si="2"/>
        <v>2400000</v>
      </c>
      <c r="J117" s="36"/>
      <c r="K117" s="37"/>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c r="HF117" s="35"/>
      <c r="HG117" s="35"/>
      <c r="HH117" s="35"/>
      <c r="HI117" s="35"/>
      <c r="HJ117" s="35"/>
      <c r="HK117" s="35"/>
      <c r="HL117" s="35"/>
      <c r="HM117" s="35"/>
      <c r="HN117" s="35"/>
      <c r="HO117" s="35"/>
      <c r="HP117" s="35"/>
      <c r="HQ117" s="35"/>
      <c r="HR117" s="35"/>
      <c r="HS117" s="35"/>
      <c r="HT117" s="35"/>
      <c r="HU117" s="35"/>
      <c r="HV117" s="35"/>
      <c r="HW117" s="35"/>
      <c r="HX117" s="35"/>
      <c r="HY117" s="35"/>
      <c r="HZ117" s="35"/>
      <c r="IA117" s="35"/>
      <c r="IB117" s="35"/>
      <c r="IC117" s="35"/>
      <c r="ID117" s="35"/>
      <c r="IE117" s="35"/>
      <c r="IF117" s="35"/>
      <c r="IG117" s="35"/>
      <c r="IH117" s="35"/>
      <c r="II117" s="35"/>
      <c r="IJ117" s="35"/>
      <c r="IK117" s="35"/>
      <c r="IL117" s="35"/>
      <c r="IM117" s="35"/>
      <c r="IN117" s="35"/>
      <c r="IO117" s="35"/>
      <c r="IP117" s="35"/>
    </row>
    <row r="118" s="1" customFormat="1" ht="39" customHeight="1" spans="1:250">
      <c r="A118" s="28" t="s">
        <v>178</v>
      </c>
      <c r="B118" s="28" t="s">
        <v>179</v>
      </c>
      <c r="C118" s="22" t="s">
        <v>41</v>
      </c>
      <c r="D118" s="44">
        <v>5360000</v>
      </c>
      <c r="E118" s="24" t="s">
        <v>111</v>
      </c>
      <c r="F118" s="27">
        <v>4950000</v>
      </c>
      <c r="G118" s="27">
        <v>2300000</v>
      </c>
      <c r="H118" s="26" t="s">
        <v>180</v>
      </c>
      <c r="I118" s="24">
        <f t="shared" si="2"/>
        <v>3060000</v>
      </c>
      <c r="J118" s="36">
        <v>88</v>
      </c>
      <c r="K118" s="37">
        <v>51</v>
      </c>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c r="IL118" s="35"/>
      <c r="IM118" s="35"/>
      <c r="IN118" s="35"/>
      <c r="IO118" s="35"/>
      <c r="IP118" s="35"/>
    </row>
    <row r="119" s="1" customFormat="1" ht="39" customHeight="1" spans="1:250">
      <c r="A119" s="28" t="s">
        <v>181</v>
      </c>
      <c r="B119" s="28" t="s">
        <v>182</v>
      </c>
      <c r="C119" s="22" t="s">
        <v>41</v>
      </c>
      <c r="D119" s="44">
        <v>38460000</v>
      </c>
      <c r="E119" s="24" t="s">
        <v>183</v>
      </c>
      <c r="F119" s="27">
        <v>21000000</v>
      </c>
      <c r="G119" s="27">
        <v>21000000</v>
      </c>
      <c r="H119" s="26" t="s">
        <v>184</v>
      </c>
      <c r="I119" s="24">
        <f t="shared" si="2"/>
        <v>17460000</v>
      </c>
      <c r="J119" s="36">
        <v>85</v>
      </c>
      <c r="K119" s="37" t="s">
        <v>185</v>
      </c>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row>
    <row r="120" s="1" customFormat="1" ht="39" customHeight="1" spans="1:250">
      <c r="A120" s="28" t="s">
        <v>186</v>
      </c>
      <c r="B120" s="28" t="s">
        <v>187</v>
      </c>
      <c r="C120" s="22" t="s">
        <v>41</v>
      </c>
      <c r="D120" s="44">
        <v>310000</v>
      </c>
      <c r="E120" s="24"/>
      <c r="F120" s="27"/>
      <c r="G120" s="27"/>
      <c r="H120" s="26"/>
      <c r="I120" s="24">
        <f t="shared" si="2"/>
        <v>310000</v>
      </c>
      <c r="J120" s="36"/>
      <c r="K120" s="37"/>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c r="IP120" s="35"/>
    </row>
    <row r="121" s="1" customFormat="1" ht="39" customHeight="1" spans="1:250">
      <c r="A121" s="45" t="s">
        <v>188</v>
      </c>
      <c r="B121" s="46" t="s">
        <v>189</v>
      </c>
      <c r="C121" s="22"/>
      <c r="D121" s="41">
        <v>420000</v>
      </c>
      <c r="E121" s="24"/>
      <c r="F121" s="27"/>
      <c r="G121" s="27"/>
      <c r="H121" s="26"/>
      <c r="I121" s="24">
        <f t="shared" si="2"/>
        <v>420000</v>
      </c>
      <c r="J121" s="36"/>
      <c r="K121" s="37"/>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row>
    <row r="122" s="1" customFormat="1" ht="39" customHeight="1" spans="1:250">
      <c r="A122" s="45" t="s">
        <v>190</v>
      </c>
      <c r="B122" s="46" t="s">
        <v>191</v>
      </c>
      <c r="C122" s="22"/>
      <c r="D122" s="41">
        <v>730000</v>
      </c>
      <c r="E122" s="24"/>
      <c r="F122" s="27"/>
      <c r="G122" s="27"/>
      <c r="H122" s="26"/>
      <c r="I122" s="24">
        <f t="shared" si="2"/>
        <v>730000</v>
      </c>
      <c r="J122" s="36"/>
      <c r="K122" s="37"/>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row>
    <row r="123" s="1" customFormat="1" ht="39" customHeight="1" spans="1:250">
      <c r="A123" s="45" t="s">
        <v>192</v>
      </c>
      <c r="B123" s="46" t="s">
        <v>193</v>
      </c>
      <c r="C123" s="22"/>
      <c r="D123" s="41">
        <v>167000</v>
      </c>
      <c r="E123" s="24"/>
      <c r="F123" s="27"/>
      <c r="G123" s="27"/>
      <c r="H123" s="26"/>
      <c r="I123" s="24">
        <f t="shared" si="2"/>
        <v>167000</v>
      </c>
      <c r="J123" s="36"/>
      <c r="K123" s="37"/>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row>
    <row r="124" s="1" customFormat="1" ht="39" customHeight="1" spans="1:250">
      <c r="A124" s="45" t="s">
        <v>194</v>
      </c>
      <c r="B124" s="46" t="s">
        <v>195</v>
      </c>
      <c r="C124" s="22"/>
      <c r="D124" s="41">
        <v>250000</v>
      </c>
      <c r="E124" s="24"/>
      <c r="F124" s="27"/>
      <c r="G124" s="27"/>
      <c r="H124" s="26"/>
      <c r="I124" s="24">
        <f t="shared" si="2"/>
        <v>250000</v>
      </c>
      <c r="J124" s="36"/>
      <c r="K124" s="37"/>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c r="HF124" s="35"/>
      <c r="HG124" s="35"/>
      <c r="HH124" s="35"/>
      <c r="HI124" s="35"/>
      <c r="HJ124" s="35"/>
      <c r="HK124" s="35"/>
      <c r="HL124" s="35"/>
      <c r="HM124" s="35"/>
      <c r="HN124" s="35"/>
      <c r="HO124" s="35"/>
      <c r="HP124" s="35"/>
      <c r="HQ124" s="35"/>
      <c r="HR124" s="35"/>
      <c r="HS124" s="35"/>
      <c r="HT124" s="35"/>
      <c r="HU124" s="35"/>
      <c r="HV124" s="35"/>
      <c r="HW124" s="35"/>
      <c r="HX124" s="35"/>
      <c r="HY124" s="35"/>
      <c r="HZ124" s="35"/>
      <c r="IA124" s="35"/>
      <c r="IB124" s="35"/>
      <c r="IC124" s="35"/>
      <c r="ID124" s="35"/>
      <c r="IE124" s="35"/>
      <c r="IF124" s="35"/>
      <c r="IG124" s="35"/>
      <c r="IH124" s="35"/>
      <c r="II124" s="35"/>
      <c r="IJ124" s="35"/>
      <c r="IK124" s="35"/>
      <c r="IL124" s="35"/>
      <c r="IM124" s="35"/>
      <c r="IN124" s="35"/>
      <c r="IO124" s="35"/>
      <c r="IP124" s="35"/>
    </row>
    <row r="125" s="1" customFormat="1" ht="39" customHeight="1" spans="1:250">
      <c r="A125" s="45" t="s">
        <v>196</v>
      </c>
      <c r="B125" s="46" t="s">
        <v>197</v>
      </c>
      <c r="C125" s="22"/>
      <c r="D125" s="41">
        <v>2210000</v>
      </c>
      <c r="E125" s="24" t="s">
        <v>81</v>
      </c>
      <c r="F125" s="27">
        <v>2160000</v>
      </c>
      <c r="G125" s="27">
        <v>1000000</v>
      </c>
      <c r="H125" s="26" t="s">
        <v>198</v>
      </c>
      <c r="I125" s="24">
        <f t="shared" si="2"/>
        <v>1210000</v>
      </c>
      <c r="J125" s="36">
        <v>6</v>
      </c>
      <c r="K125" s="37">
        <v>68</v>
      </c>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c r="HF125" s="35"/>
      <c r="HG125" s="35"/>
      <c r="HH125" s="35"/>
      <c r="HI125" s="35"/>
      <c r="HJ125" s="35"/>
      <c r="HK125" s="35"/>
      <c r="HL125" s="35"/>
      <c r="HM125" s="35"/>
      <c r="HN125" s="35"/>
      <c r="HO125" s="35"/>
      <c r="HP125" s="35"/>
      <c r="HQ125" s="35"/>
      <c r="HR125" s="35"/>
      <c r="HS125" s="35"/>
      <c r="HT125" s="35"/>
      <c r="HU125" s="35"/>
      <c r="HV125" s="35"/>
      <c r="HW125" s="35"/>
      <c r="HX125" s="35"/>
      <c r="HY125" s="35"/>
      <c r="HZ125" s="35"/>
      <c r="IA125" s="35"/>
      <c r="IB125" s="35"/>
      <c r="IC125" s="35"/>
      <c r="ID125" s="35"/>
      <c r="IE125" s="35"/>
      <c r="IF125" s="35"/>
      <c r="IG125" s="35"/>
      <c r="IH125" s="35"/>
      <c r="II125" s="35"/>
      <c r="IJ125" s="35"/>
      <c r="IK125" s="35"/>
      <c r="IL125" s="35"/>
      <c r="IM125" s="35"/>
      <c r="IN125" s="35"/>
      <c r="IO125" s="35"/>
      <c r="IP125" s="35"/>
    </row>
    <row r="126" s="1" customFormat="1" ht="39" customHeight="1" spans="1:250">
      <c r="A126" s="45" t="s">
        <v>199</v>
      </c>
      <c r="B126" s="46" t="s">
        <v>200</v>
      </c>
      <c r="C126" s="22"/>
      <c r="D126" s="41">
        <v>840000</v>
      </c>
      <c r="E126" s="24" t="s">
        <v>81</v>
      </c>
      <c r="F126" s="41">
        <v>840000</v>
      </c>
      <c r="G126" s="27"/>
      <c r="H126" s="26" t="s">
        <v>198</v>
      </c>
      <c r="I126" s="24">
        <f t="shared" si="2"/>
        <v>840000</v>
      </c>
      <c r="J126" s="36">
        <v>6</v>
      </c>
      <c r="K126" s="37">
        <v>68</v>
      </c>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35"/>
      <c r="GD126" s="35"/>
      <c r="GE126" s="35"/>
      <c r="GF126" s="35"/>
      <c r="GG126" s="35"/>
      <c r="GH126" s="35"/>
      <c r="GI126" s="35"/>
      <c r="GJ126" s="35"/>
      <c r="GK126" s="35"/>
      <c r="GL126" s="35"/>
      <c r="GM126" s="35"/>
      <c r="GN126" s="35"/>
      <c r="GO126" s="35"/>
      <c r="GP126" s="35"/>
      <c r="GQ126" s="35"/>
      <c r="GR126" s="35"/>
      <c r="GS126" s="35"/>
      <c r="GT126" s="35"/>
      <c r="GU126" s="35"/>
      <c r="GV126" s="35"/>
      <c r="GW126" s="35"/>
      <c r="GX126" s="35"/>
      <c r="GY126" s="35"/>
      <c r="GZ126" s="35"/>
      <c r="HA126" s="35"/>
      <c r="HB126" s="35"/>
      <c r="HC126" s="35"/>
      <c r="HD126" s="35"/>
      <c r="HE126" s="35"/>
      <c r="HF126" s="35"/>
      <c r="HG126" s="35"/>
      <c r="HH126" s="35"/>
      <c r="HI126" s="35"/>
      <c r="HJ126" s="35"/>
      <c r="HK126" s="35"/>
      <c r="HL126" s="35"/>
      <c r="HM126" s="35"/>
      <c r="HN126" s="35"/>
      <c r="HO126" s="35"/>
      <c r="HP126" s="35"/>
      <c r="HQ126" s="35"/>
      <c r="HR126" s="35"/>
      <c r="HS126" s="35"/>
      <c r="HT126" s="35"/>
      <c r="HU126" s="35"/>
      <c r="HV126" s="35"/>
      <c r="HW126" s="35"/>
      <c r="HX126" s="35"/>
      <c r="HY126" s="35"/>
      <c r="HZ126" s="35"/>
      <c r="IA126" s="35"/>
      <c r="IB126" s="35"/>
      <c r="IC126" s="35"/>
      <c r="ID126" s="35"/>
      <c r="IE126" s="35"/>
      <c r="IF126" s="35"/>
      <c r="IG126" s="35"/>
      <c r="IH126" s="35"/>
      <c r="II126" s="35"/>
      <c r="IJ126" s="35"/>
      <c r="IK126" s="35"/>
      <c r="IL126" s="35"/>
      <c r="IM126" s="35"/>
      <c r="IN126" s="35"/>
      <c r="IO126" s="35"/>
      <c r="IP126" s="35"/>
    </row>
    <row r="127" s="1" customFormat="1" ht="39" customHeight="1" spans="1:250">
      <c r="A127" s="45" t="s">
        <v>201</v>
      </c>
      <c r="B127" s="46"/>
      <c r="C127" s="22"/>
      <c r="D127" s="41">
        <v>6072100</v>
      </c>
      <c r="E127" s="24" t="s">
        <v>32</v>
      </c>
      <c r="F127" s="27">
        <f>13000000-2124600-6750000</f>
        <v>4125400</v>
      </c>
      <c r="G127" s="27">
        <f>13000000-2124600-6750000</f>
        <v>4125400</v>
      </c>
      <c r="H127" s="26" t="s">
        <v>29</v>
      </c>
      <c r="I127" s="24">
        <f t="shared" si="2"/>
        <v>1946700</v>
      </c>
      <c r="J127" s="36">
        <v>40</v>
      </c>
      <c r="K127" s="37">
        <v>16</v>
      </c>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c r="IP127" s="35"/>
    </row>
    <row r="128" s="1" customFormat="1" ht="39" customHeight="1" spans="1:250">
      <c r="A128" s="20"/>
      <c r="B128" s="31"/>
      <c r="C128" s="30"/>
      <c r="D128" s="23"/>
      <c r="E128" s="24"/>
      <c r="F128" s="24"/>
      <c r="G128" s="27"/>
      <c r="H128" s="26"/>
      <c r="I128" s="24">
        <f t="shared" si="2"/>
        <v>0</v>
      </c>
      <c r="J128" s="36"/>
      <c r="K128" s="37"/>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row>
    <row r="129" s="1" customFormat="1" ht="39" customHeight="1" spans="1:250">
      <c r="A129" s="20"/>
      <c r="B129" s="31"/>
      <c r="C129" s="30"/>
      <c r="D129" s="23"/>
      <c r="E129" s="24"/>
      <c r="F129" s="24"/>
      <c r="G129" s="27"/>
      <c r="H129" s="26"/>
      <c r="I129" s="24">
        <f t="shared" si="2"/>
        <v>0</v>
      </c>
      <c r="J129" s="36"/>
      <c r="K129" s="37"/>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c r="IP129" s="35"/>
    </row>
    <row r="130" s="1" customFormat="1" ht="39" customHeight="1" spans="1:11">
      <c r="A130" s="47" t="s">
        <v>202</v>
      </c>
      <c r="B130" s="48"/>
      <c r="C130" s="47"/>
      <c r="D130" s="49">
        <f t="shared" ref="D130:I130" si="3">SUM(D4:D128)</f>
        <v>574663478</v>
      </c>
      <c r="E130" s="49">
        <f t="shared" si="3"/>
        <v>0</v>
      </c>
      <c r="F130" s="49">
        <f t="shared" si="3"/>
        <v>499016014</v>
      </c>
      <c r="G130" s="32">
        <f t="shared" si="3"/>
        <v>465443151.33</v>
      </c>
      <c r="H130" s="49">
        <f t="shared" si="3"/>
        <v>0</v>
      </c>
      <c r="I130" s="49">
        <f t="shared" si="3"/>
        <v>111179426.67</v>
      </c>
      <c r="J130" s="47"/>
      <c r="K130" s="47"/>
    </row>
    <row r="131" s="1" customFormat="1" spans="1:11">
      <c r="A131" s="2"/>
      <c r="B131" s="3"/>
      <c r="C131" s="2"/>
      <c r="D131" s="2"/>
      <c r="E131" s="2"/>
      <c r="F131" s="2"/>
      <c r="G131" s="50"/>
      <c r="H131" s="5"/>
      <c r="I131" s="2"/>
      <c r="J131" s="2"/>
      <c r="K131" s="2"/>
    </row>
    <row r="132" s="1" customFormat="1" spans="1:11">
      <c r="A132" s="2"/>
      <c r="B132" s="3"/>
      <c r="C132" s="2"/>
      <c r="D132" s="2"/>
      <c r="E132" s="2"/>
      <c r="F132" s="2"/>
      <c r="G132" s="50"/>
      <c r="H132" s="5"/>
      <c r="I132" s="2"/>
      <c r="J132" s="2"/>
      <c r="K132" s="2"/>
    </row>
    <row r="133" s="1" customFormat="1" spans="1:11">
      <c r="A133" s="2"/>
      <c r="B133" s="3"/>
      <c r="C133" s="2"/>
      <c r="D133" s="2"/>
      <c r="E133" s="2"/>
      <c r="F133" s="2"/>
      <c r="G133" s="4"/>
      <c r="H133" s="5"/>
      <c r="I133" s="2"/>
      <c r="J133" s="2"/>
      <c r="K133" s="2"/>
    </row>
    <row r="134" s="1" customFormat="1" spans="1:11">
      <c r="A134" s="2"/>
      <c r="B134" s="3"/>
      <c r="C134" s="2"/>
      <c r="D134" s="2"/>
      <c r="E134" s="2"/>
      <c r="F134" s="2"/>
      <c r="G134" s="4"/>
      <c r="H134" s="5"/>
      <c r="I134" s="2"/>
      <c r="J134" s="2"/>
      <c r="K134" s="2"/>
    </row>
    <row r="135" s="1" customFormat="1" spans="1:11">
      <c r="A135" s="2"/>
      <c r="B135" s="3"/>
      <c r="C135" s="2"/>
      <c r="D135" s="2"/>
      <c r="E135" s="2"/>
      <c r="F135" s="2"/>
      <c r="G135" s="4"/>
      <c r="H135" s="5"/>
      <c r="I135" s="2"/>
      <c r="J135" s="2"/>
      <c r="K135" s="2"/>
    </row>
    <row r="136" s="1" customFormat="1" spans="1:11">
      <c r="A136" s="2"/>
      <c r="B136" s="3"/>
      <c r="C136" s="2"/>
      <c r="D136" s="2"/>
      <c r="E136" s="2"/>
      <c r="F136" s="2"/>
      <c r="G136" s="4"/>
      <c r="H136" s="5"/>
      <c r="I136" s="2"/>
      <c r="J136" s="2"/>
      <c r="K136" s="2"/>
    </row>
    <row r="137" s="1" customFormat="1" spans="1:11">
      <c r="A137" s="2"/>
      <c r="B137" s="3"/>
      <c r="C137" s="2"/>
      <c r="D137" s="2"/>
      <c r="E137" s="2"/>
      <c r="F137" s="2"/>
      <c r="G137" s="4"/>
      <c r="H137" s="5"/>
      <c r="I137" s="2"/>
      <c r="J137" s="2"/>
      <c r="K137" s="2"/>
    </row>
    <row r="138" s="1" customFormat="1" spans="1:11">
      <c r="A138" s="2"/>
      <c r="B138" s="3"/>
      <c r="C138" s="2"/>
      <c r="D138" s="2"/>
      <c r="E138" s="2"/>
      <c r="F138" s="2"/>
      <c r="G138" s="4"/>
      <c r="H138" s="5"/>
      <c r="I138" s="2"/>
      <c r="J138" s="2"/>
      <c r="K138" s="2"/>
    </row>
    <row r="139" s="1" customFormat="1" spans="1:11">
      <c r="A139" s="2"/>
      <c r="B139" s="3"/>
      <c r="C139" s="2"/>
      <c r="D139" s="2"/>
      <c r="E139" s="2"/>
      <c r="F139" s="2"/>
      <c r="G139" s="4"/>
      <c r="H139" s="5"/>
      <c r="I139" s="2"/>
      <c r="J139" s="2"/>
      <c r="K139" s="2"/>
    </row>
    <row r="140" s="1" customFormat="1" spans="1:11">
      <c r="A140" s="2"/>
      <c r="B140" s="3"/>
      <c r="C140" s="2"/>
      <c r="D140" s="2"/>
      <c r="E140" s="2"/>
      <c r="F140" s="2"/>
      <c r="G140" s="4"/>
      <c r="H140" s="5"/>
      <c r="I140" s="2"/>
      <c r="J140" s="2"/>
      <c r="K140" s="2"/>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佳音</cp:lastModifiedBy>
  <dcterms:created xsi:type="dcterms:W3CDTF">2023-03-24T11:56:00Z</dcterms:created>
  <dcterms:modified xsi:type="dcterms:W3CDTF">2023-06-06T01:23:17Z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AE4EC1F5544B4CCF9ECDC99DED409271_13</vt:lpwstr>
  </property>
  <property fmtid="{D5CDD505-2E9C-101B-9397-08002B2CF9AE}" pid="3" name="KSOProductBuildVer">
    <vt:lpwstr>2052-11.1.0.14309</vt:lpwstr>
  </property>
</Properties>
</file>