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<sst xmlns="http://schemas.openxmlformats.org/spreadsheetml/2006/main" count="239" uniqueCount="145">
  <si>
    <t>2023年统筹整合财政涉农资金分配情况统计表</t>
  </si>
  <si>
    <t>大安市财政局</t>
  </si>
  <si>
    <t>单位：元</t>
  </si>
  <si>
    <t xml:space="preserve">资金内容 </t>
  </si>
  <si>
    <t>文号</t>
  </si>
  <si>
    <t>级次</t>
  </si>
  <si>
    <t>金额</t>
  </si>
  <si>
    <t>拔付金额</t>
  </si>
  <si>
    <t>拔付单位及项目</t>
  </si>
  <si>
    <t>余额</t>
  </si>
  <si>
    <t>编号</t>
  </si>
  <si>
    <t>关于提前下达2023年财政衔接推进乡村振兴补助资金（整合部门）预算的通知</t>
  </si>
  <si>
    <t>吉财农指【2022】1038号</t>
  </si>
  <si>
    <t>中央巩固</t>
  </si>
  <si>
    <t>关于下达高标准农田建设项目计划的通知</t>
  </si>
  <si>
    <t>大安市安广镇永强村养殖小区项目</t>
  </si>
  <si>
    <t>大安市2023年庭院经济建设项目</t>
  </si>
  <si>
    <t>大安市两家子万头肉牛养殖建设项目</t>
  </si>
  <si>
    <t>大安市禽肉类产品深加工项目</t>
  </si>
  <si>
    <t>中央少数</t>
  </si>
  <si>
    <t>中央工代</t>
  </si>
  <si>
    <t>中央国林</t>
  </si>
  <si>
    <t>省级巩固</t>
  </si>
  <si>
    <t>省级工代</t>
  </si>
  <si>
    <t>关于调整财政衔接推进乡村振兴补助资金（整合部分）预算的通知</t>
  </si>
  <si>
    <t>吉财农指【2023】272号</t>
  </si>
  <si>
    <t>关于下达2023年中央财政衔接推进乡村补助资金（整合部分）预算的通知</t>
  </si>
  <si>
    <t>吉财农指【2023】270号</t>
  </si>
  <si>
    <t>关于下达2023年省级财政衔接推进乡村振兴补助资金（整合部分）预算的通知</t>
  </si>
  <si>
    <t>吉财农指【2023】111号</t>
  </si>
  <si>
    <t>关于下达2023年市级财政衔接推进乡村振兴补助资金预算的通知</t>
  </si>
  <si>
    <t>白财预指【2023】3087号</t>
  </si>
  <si>
    <t>市级</t>
  </si>
  <si>
    <t>本级投入</t>
  </si>
  <si>
    <t>大财预指【2023】1431号</t>
  </si>
  <si>
    <t>本级</t>
  </si>
  <si>
    <t>关于提前下达2023年中央水利发展资金的通知</t>
  </si>
  <si>
    <t>吉财农指[2022]0985号</t>
  </si>
  <si>
    <t>中央</t>
  </si>
  <si>
    <t xml:space="preserve">关于下达红岗子乡一心村稻米加工项目计划的通知 </t>
  </si>
  <si>
    <t>关于下达四棵树乡2023年“千村示范”基础设施建设项目计划的通知</t>
  </si>
  <si>
    <t>关于下达四棵树乡2023年“千村示范”基础设施建设项目（二）计划的通知</t>
  </si>
  <si>
    <t>关于下达月亮泡水库长山岱鱼苗基地生产堤维修工程计划的通知</t>
  </si>
  <si>
    <t>关于下达2023年粮油生产保障资金预算的通知</t>
  </si>
  <si>
    <t>吉财农指[2023]0440号</t>
  </si>
  <si>
    <t>关于下达20123年农业产业发展资金（畜牧部分脱贫县统筹整合部分）的通知</t>
  </si>
  <si>
    <t>吉财农指[2023]0319号</t>
  </si>
  <si>
    <t>关于下达2023年农业经营主体能力提升资金（畜牧部分脱贫县统筹整合部分）的通知</t>
  </si>
  <si>
    <t>吉财农指[2023]0321号</t>
  </si>
  <si>
    <t>关于下达2023年农业经营主体能力提升资金的通知</t>
  </si>
  <si>
    <t>吉财农指[2023]0492号</t>
  </si>
  <si>
    <t>关于提前下达2023年中央林业改革发展资金预算（直达资金）预算的通知</t>
  </si>
  <si>
    <t>吉财资环指[2022]1162号</t>
  </si>
  <si>
    <t>关于提前下达2023年中央林业改革发展资金预算的通知</t>
  </si>
  <si>
    <t>吉财资环指[2022]1091号</t>
  </si>
  <si>
    <t>关于下达四棵树乡白菜腌制标准化窖池建设项目计划的通知</t>
  </si>
  <si>
    <t>关于下达龙沼镇退户入区养殖小区项目（龙沼镇八方村“出村入园”建设项目）计划的通知</t>
  </si>
  <si>
    <t>关于下达2023年中央林业草原改革发展资金预算的通知</t>
  </si>
  <si>
    <t>吉财资环指[2023]0384号</t>
  </si>
  <si>
    <t>提前下达2023年中央农田建设补助资金（中央直达）</t>
  </si>
  <si>
    <t>吉财农指[2022]1097号</t>
  </si>
  <si>
    <t>关于下达2023年大安市绿色高质高效行动（旱田节水）计划的通知</t>
  </si>
  <si>
    <t>关于下达联合乡2023年“千村示范”基础设施建设项目计划的通知</t>
  </si>
  <si>
    <t>关于下达项目质保金计划通知</t>
  </si>
  <si>
    <t>关于下达大安市2023年小额信贷贴息计划的通知</t>
  </si>
  <si>
    <t>关于下达2023年“雨露计划“的通知</t>
  </si>
  <si>
    <t>关于下达大安市大赉乡乡村民宿生态旅游基础设施建设项目计划的通知</t>
  </si>
  <si>
    <t>关于下达安广镇退户入区养殖小区项目建设计划的通知</t>
  </si>
  <si>
    <t>关于下达集体经济组织建设项目的通知</t>
  </si>
  <si>
    <t>关于下达安广镇糯米深加工建设项目计划的通知</t>
  </si>
  <si>
    <t>关于下达大安市2023年庭院经济建设项目（第二批）补贴计划的通知</t>
  </si>
  <si>
    <t>关于下达2023年中央耕地建设与利用资金的通知（中央直达）</t>
  </si>
  <si>
    <t>吉财农指[2023]0442号</t>
  </si>
  <si>
    <t>关于下达乐胜乡2023年“千村示范”基础设施建设项目计划的通知</t>
  </si>
  <si>
    <t>关于下达丰收镇2023年“千村示范”基础设施建设项目计划的通知</t>
  </si>
  <si>
    <t>关于下达两家子镇2023年“千村示范”基础设施建设项目计划的通知</t>
  </si>
  <si>
    <t>关于下达大安市粪污资源化利用整县推进项目计划的通知</t>
  </si>
  <si>
    <t>关于调整2023年耕地建设与利用资金（耕地质量提升）的通知</t>
  </si>
  <si>
    <t>吉财农指[2023]0856号</t>
  </si>
  <si>
    <t>关于下达红岗子乡马营子村棚膜示范园区建设项目计划的通知</t>
  </si>
  <si>
    <t>关于提前下达2023年中央林业草原生态保护恢复资金预算的通知</t>
  </si>
  <si>
    <t>吉财资环指[2022]1092号</t>
  </si>
  <si>
    <t>关于提前下达2022年中央农村环境整治资金的通知</t>
  </si>
  <si>
    <t>吉财资环指[2023]0024号</t>
  </si>
  <si>
    <t>2023年质保金</t>
  </si>
  <si>
    <t>关于下达2023年中央农村环境整治资金（涉农整合部分）预算的通知</t>
  </si>
  <si>
    <t>吉财资环指[2023]0544号</t>
  </si>
  <si>
    <t>提前下达2023年车购税农村公路建设部分</t>
  </si>
  <si>
    <t>吉财建指[2022]1139号</t>
  </si>
  <si>
    <t>关于下达2023年车辆购置税收入补助地方预算资金（第二批“以奖代补”部分）的通知</t>
  </si>
  <si>
    <t>吉财建指[2023]0411号</t>
  </si>
  <si>
    <t>关于下达2023年中央车辆购置税收入补助地方资金（第七批）普通省道和农村公路“以奖代补”部分预算的通知</t>
  </si>
  <si>
    <t>吉财建指[2023]0646号</t>
  </si>
  <si>
    <t>关于下达2023年农村危房改造补助资金的通知</t>
  </si>
  <si>
    <t>吉财社指[2023]0632号</t>
  </si>
  <si>
    <t>关于大安市2023年农村危房改造建设项目补贴计划的通知</t>
  </si>
  <si>
    <t>提前下达2023年产粮大县奖励资金</t>
  </si>
  <si>
    <t>吉财粮指[2022]0951号</t>
  </si>
  <si>
    <t>关于下达两家子镇万头肉牛养殖建设项目（续建）计划的通知</t>
  </si>
  <si>
    <t>关于下达2023年大安市舍力镇民众村和新华村道路和排水新建中央财政以工代赈项目计划的通知</t>
  </si>
  <si>
    <t>关于下达2023年大安市舍力镇民有村道路新建中央财政以工代赈项目计划的通知</t>
  </si>
  <si>
    <t>2023年庭院经济建设项目</t>
  </si>
  <si>
    <t>关于下达红岗子乡2023年“千村示范”基础设施建设项目计划的通知</t>
  </si>
  <si>
    <t>关于下达龙沼镇2023年“千村示范”基础设施建设项目计划的通知</t>
  </si>
  <si>
    <t>关于下达海坨乡姜家村基础设施建设计划的通知</t>
  </si>
  <si>
    <t>关于提前下达2023年生猪调出大县奖励资金（省级统筹整合部分）</t>
  </si>
  <si>
    <t>吉财粮指[2022]0935号</t>
  </si>
  <si>
    <t>关于提前下达2023年中央农业资源及生态保护补助资金</t>
  </si>
  <si>
    <t>吉财农指[2022]0945号</t>
  </si>
  <si>
    <t>月亮泡水库增殖放流项目</t>
  </si>
  <si>
    <t>关于下达太山镇2023年“千村示范”基础设施建设项目计划的通知</t>
  </si>
  <si>
    <t>关于下达大安市国有林场樟子松嫁接红松示范项目建设计划的通知</t>
  </si>
  <si>
    <t>提前下达2023年中央农业资源与生态保护资金</t>
  </si>
  <si>
    <t>吉财农指[2022]1078号</t>
  </si>
  <si>
    <t>关于下达海坨乡2023年“千村示范”基础设施建设项目计划的通知</t>
  </si>
  <si>
    <t>关于下达2023年农业生态资源生态保护资金的通知</t>
  </si>
  <si>
    <t>吉财农指[2023]0491号</t>
  </si>
  <si>
    <t>关于下达2023年省级林业保护与发展补助资金（第二批）的通知</t>
  </si>
  <si>
    <t>吉财资环指[2023]0168号</t>
  </si>
  <si>
    <t>省级</t>
  </si>
  <si>
    <t>关于提前下达2023年度省水利发展补助资金的通知</t>
  </si>
  <si>
    <t>吉财农指[2022]0987号</t>
  </si>
  <si>
    <t>关于下达2023年度省级水利发展补助资金的通知（整合部分）</t>
  </si>
  <si>
    <t>吉财农指[2023]0095号</t>
  </si>
  <si>
    <t>关于提前下达2023年吉林省少数民族发展补助资金（涉农统筹整合部分）指标的通知</t>
  </si>
  <si>
    <t>吉财党政治[2022]0960号</t>
  </si>
  <si>
    <t>提前下达2023年省级乡村振兴专项资金（省级直达）</t>
  </si>
  <si>
    <t>吉财农指[2022]1064号</t>
  </si>
  <si>
    <t>关于下达新平安镇长进村等道路和排水新建设省级财政以工代赈建设项目计划的通知</t>
  </si>
  <si>
    <t>联合乡2023年农村基础设施建设项目计划的通知</t>
  </si>
  <si>
    <t>提前下达2023年省级乡村振兴专项资金</t>
  </si>
  <si>
    <t>吉财农指[2022]1065号</t>
  </si>
  <si>
    <t xml:space="preserve">关于预下达2023年省级乡村振兴补助资金（试点县统筹整合部分）的通知 </t>
  </si>
  <si>
    <t>吉财农指[2023]0101号</t>
  </si>
  <si>
    <t>关于下达2023年省级乡村振兴专项资金（试点县统筹整合资金）</t>
  </si>
  <si>
    <t>吉财农指[2023]0106号</t>
  </si>
  <si>
    <t>关于下达2023年省级乡村振兴补助资金（扶持发展村级集体经济整合部分）预算的通知</t>
  </si>
  <si>
    <t>吉财农指[2023]0268号</t>
  </si>
  <si>
    <t>关于调整2023年省级乡村振兴补助资金的通知（省级直达）</t>
  </si>
  <si>
    <t>吉财农指[2023]0686号</t>
  </si>
  <si>
    <t>关于下达2023年省级农村“厕所革命”整村推进财政奖补资金通知</t>
  </si>
  <si>
    <t>吉财村指[2023]0253号</t>
  </si>
  <si>
    <t>以前年度结余结转</t>
  </si>
  <si>
    <t>大财涉农指【2023】0013号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</si>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</sst>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s>
  <fonts count="25">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40">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wrapText="1"/>
    </xf>
    <xf numFmtId="0" fontId="0" fillId="2" borderId="0" xfId="0" applyNumberFormat="1"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vertical="center" wrapText="1"/>
    </xf>
    <xf numFmtId="176" fontId="2" fillId="2" borderId="0" xfId="0" applyNumberFormat="1" applyFont="1" applyFill="1" applyAlignment="1">
      <alignment horizontal="center" vertical="center"/>
    </xf>
    <xf numFmtId="0" fontId="2" fillId="2" borderId="0" xfId="0" applyNumberFormat="1" applyFont="1" applyFill="1" applyAlignment="1">
      <alignment horizontal="center" vertical="center" wrapText="1"/>
    </xf>
    <xf numFmtId="176" fontId="2"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xf>
    <xf numFmtId="177"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176" fontId="1" fillId="2" borderId="3"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179" fontId="1" fillId="2" borderId="3"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wrapText="1"/>
    </xf>
    <xf numFmtId="178"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0" fontId="1" fillId="2" borderId="3" xfId="49" applyFont="1" applyFill="1" applyBorder="1" applyAlignment="1">
      <alignment horizontal="center" vertical="center" wrapText="1"/>
    </xf>
    <xf numFmtId="179" fontId="1" fillId="2" borderId="3" xfId="0" applyNumberFormat="1" applyFont="1" applyFill="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41" fontId="1" fillId="2" borderId="3" xfId="49" applyNumberFormat="1" applyFont="1" applyFill="1" applyBorder="1" applyAlignment="1">
      <alignment horizontal="center" vertical="center" wrapText="1"/>
    </xf>
    <xf numFmtId="43" fontId="1" fillId="2" borderId="3" xfId="49" applyNumberFormat="1" applyFont="1" applyFill="1" applyBorder="1" applyAlignment="1">
      <alignment horizontal="center" vertical="center" wrapText="1"/>
    </xf>
    <xf numFmtId="0" fontId="1" fillId="2" borderId="3" xfId="22" applyFont="1" applyFill="1" applyBorder="1" applyAlignment="1">
      <alignment horizontal="left" vertical="center" wrapText="1"/>
    </xf>
    <xf numFmtId="0" fontId="1" fillId="2" borderId="3" xfId="22"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76" fontId="3" fillId="2" borderId="3" xfId="0" applyNumberFormat="1" applyFont="1" applyFill="1" applyBorder="1" applyAlignment="1">
      <alignment horizontal="center" vertical="center"/>
    </xf>
    <xf numFmtId="0" fontId="3" fillId="2"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Z102"/>
  <sheetViews>
    <sheetView tabSelected="1" workbookViewId="0">
      <selection activeCell="A1" sqref="A1:H1"/>
    </sheetView>
  </sheetViews>
  <sheetFormatPr defaultColWidth="9" defaultRowHeight="13.5"/>
  <cols>
    <col min="1" max="1" width="25.75" style="1" customWidth="1"/>
    <col min="2" max="2" width="14" style="3" customWidth="1"/>
    <col min="3" max="3" width="9.875" style="4" customWidth="1"/>
    <col min="4" max="4" width="16.5" style="4" customWidth="1"/>
    <col min="5" max="5" width="17.375" style="4" customWidth="1"/>
    <col min="6" max="6" width="28.75" style="5" customWidth="1"/>
    <col min="7" max="7" width="15.875" style="1" customWidth="1"/>
    <col min="8" max="8" width="8.125" style="1" customWidth="1"/>
    <col min="9" max="16384" width="9" style="1"/>
  </cols>
  <sheetData>
    <row r="1" s="1" customFormat="1" ht="22.5" spans="1:208">
      <c r="A1" s="6" t="s">
        <v>0</v>
      </c>
      <c r="B1" s="7"/>
      <c r="C1" s="6"/>
      <c r="D1" s="6"/>
      <c r="E1" s="6"/>
      <c r="F1" s="8"/>
      <c r="G1" s="6"/>
      <c r="H1" s="6"/>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row>
    <row r="2" s="1" customFormat="1" ht="21" customHeight="1" spans="1:208">
      <c r="A2" s="1" t="s">
        <v>1</v>
      </c>
      <c r="B2" s="3"/>
      <c r="C2" s="4"/>
      <c r="D2" s="4"/>
      <c r="E2" s="9" t="s">
        <v>2</v>
      </c>
      <c r="F2" s="10"/>
      <c r="G2" s="10"/>
      <c r="H2" s="1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row>
    <row r="3" s="1" customFormat="1" ht="29" customHeight="1" spans="1:208">
      <c r="A3" s="11" t="s">
        <v>3</v>
      </c>
      <c r="B3" s="12" t="s">
        <v>4</v>
      </c>
      <c r="C3" s="13" t="s">
        <v>5</v>
      </c>
      <c r="D3" s="14" t="s">
        <v>6</v>
      </c>
      <c r="E3" s="15" t="s">
        <v>7</v>
      </c>
      <c r="F3" s="16" t="s">
        <v>8</v>
      </c>
      <c r="G3" s="15" t="s">
        <v>9</v>
      </c>
      <c r="H3" s="11" t="s">
        <v>10</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row>
    <row r="4" s="1" customFormat="1" ht="36" customHeight="1" spans="1:208">
      <c r="A4" s="17" t="s">
        <v>11</v>
      </c>
      <c r="B4" s="18" t="s">
        <v>12</v>
      </c>
      <c r="C4" s="19" t="s">
        <v>13</v>
      </c>
      <c r="D4" s="20">
        <f>122640000-680000-4560000-1940000-13400000</f>
        <v>102060000</v>
      </c>
      <c r="E4" s="21">
        <v>47790000</v>
      </c>
      <c r="F4" s="22" t="s">
        <v>14</v>
      </c>
      <c r="G4" s="20">
        <f>D4-E4-E5-E6-E8-E7</f>
        <v>0</v>
      </c>
      <c r="H4" s="23">
        <v>6</v>
      </c>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row>
    <row r="5" s="1" customFormat="1" ht="24" customHeight="1" spans="1:208">
      <c r="A5" s="17"/>
      <c r="B5" s="18"/>
      <c r="C5" s="19"/>
      <c r="D5" s="20"/>
      <c r="E5" s="21">
        <v>10000000</v>
      </c>
      <c r="F5" s="22" t="s">
        <v>15</v>
      </c>
      <c r="G5" s="20"/>
      <c r="H5" s="23">
        <v>17</v>
      </c>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row>
    <row r="6" s="1" customFormat="1" ht="24" customHeight="1" spans="1:208">
      <c r="A6" s="17"/>
      <c r="B6" s="18"/>
      <c r="C6" s="19"/>
      <c r="D6" s="20"/>
      <c r="E6" s="21">
        <v>13190928</v>
      </c>
      <c r="F6" s="22" t="s">
        <v>16</v>
      </c>
      <c r="G6" s="20"/>
      <c r="H6" s="23">
        <v>4</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row>
    <row r="7" s="1" customFormat="1" ht="24" customHeight="1" spans="1:208">
      <c r="A7" s="17"/>
      <c r="B7" s="18"/>
      <c r="C7" s="19"/>
      <c r="D7" s="20"/>
      <c r="E7" s="21">
        <v>10000000</v>
      </c>
      <c r="F7" s="22" t="s">
        <v>17</v>
      </c>
      <c r="G7" s="20"/>
      <c r="H7" s="23">
        <v>1</v>
      </c>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row>
    <row r="8" s="1" customFormat="1" ht="24" customHeight="1" spans="1:208">
      <c r="A8" s="17"/>
      <c r="B8" s="18"/>
      <c r="C8" s="19"/>
      <c r="D8" s="20"/>
      <c r="E8" s="21">
        <v>21079072</v>
      </c>
      <c r="F8" s="22" t="s">
        <v>18</v>
      </c>
      <c r="G8" s="20"/>
      <c r="H8" s="23">
        <v>2</v>
      </c>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row>
    <row r="9" s="1" customFormat="1" ht="24" customHeight="1" spans="1:208">
      <c r="A9" s="17"/>
      <c r="B9" s="18"/>
      <c r="C9" s="19" t="s">
        <v>19</v>
      </c>
      <c r="D9" s="20">
        <v>680000</v>
      </c>
      <c r="E9" s="21">
        <v>680000</v>
      </c>
      <c r="F9" s="22" t="s">
        <v>18</v>
      </c>
      <c r="G9" s="20">
        <f t="shared" ref="G9:G11" si="0">D9-E9</f>
        <v>0</v>
      </c>
      <c r="H9" s="23">
        <v>2</v>
      </c>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row>
    <row r="10" s="1" customFormat="1" ht="24" customHeight="1" spans="1:208">
      <c r="A10" s="17"/>
      <c r="B10" s="18"/>
      <c r="C10" s="19" t="s">
        <v>20</v>
      </c>
      <c r="D10" s="20">
        <v>4560000</v>
      </c>
      <c r="E10" s="21">
        <v>4560000</v>
      </c>
      <c r="F10" s="22" t="s">
        <v>18</v>
      </c>
      <c r="G10" s="20">
        <f t="shared" si="0"/>
        <v>0</v>
      </c>
      <c r="H10" s="23">
        <v>2</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row>
    <row r="11" s="1" customFormat="1" ht="24" customHeight="1" spans="1:208">
      <c r="A11" s="17"/>
      <c r="B11" s="18"/>
      <c r="C11" s="19" t="s">
        <v>21</v>
      </c>
      <c r="D11" s="20">
        <v>1940000</v>
      </c>
      <c r="E11" s="21">
        <v>1940000</v>
      </c>
      <c r="F11" s="22" t="s">
        <v>18</v>
      </c>
      <c r="G11" s="20">
        <f t="shared" si="0"/>
        <v>0</v>
      </c>
      <c r="H11" s="23">
        <v>2</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row>
    <row r="12" s="1" customFormat="1" ht="24" customHeight="1" spans="1:208">
      <c r="A12" s="17"/>
      <c r="B12" s="18"/>
      <c r="C12" s="19" t="s">
        <v>22</v>
      </c>
      <c r="D12" s="20">
        <v>4890000</v>
      </c>
      <c r="E12" s="21">
        <v>1090000</v>
      </c>
      <c r="F12" s="22" t="s">
        <v>18</v>
      </c>
      <c r="G12" s="20">
        <f>D12-E12-E13</f>
        <v>0</v>
      </c>
      <c r="H12" s="23">
        <v>2</v>
      </c>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row>
    <row r="13" s="1" customFormat="1" ht="24" customHeight="1" spans="1:208">
      <c r="A13" s="17"/>
      <c r="B13" s="18"/>
      <c r="C13" s="19"/>
      <c r="D13" s="20"/>
      <c r="E13" s="21">
        <v>3800000</v>
      </c>
      <c r="F13" s="22" t="s">
        <v>15</v>
      </c>
      <c r="G13" s="20"/>
      <c r="H13" s="23">
        <v>17</v>
      </c>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row>
    <row r="14" s="1" customFormat="1" ht="24" customHeight="1" spans="1:208">
      <c r="A14" s="17"/>
      <c r="B14" s="18"/>
      <c r="C14" s="19" t="s">
        <v>23</v>
      </c>
      <c r="D14" s="20">
        <v>5200000</v>
      </c>
      <c r="E14" s="21">
        <v>5200000</v>
      </c>
      <c r="F14" s="22" t="s">
        <v>15</v>
      </c>
      <c r="G14" s="20">
        <f t="shared" ref="G14:G23" si="1">D14-E14</f>
        <v>0</v>
      </c>
      <c r="H14" s="23">
        <v>17</v>
      </c>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row>
    <row r="15" s="1" customFormat="1" ht="33" customHeight="1" spans="1:208">
      <c r="A15" s="17" t="s">
        <v>24</v>
      </c>
      <c r="B15" s="18" t="s">
        <v>25</v>
      </c>
      <c r="C15" s="19" t="s">
        <v>22</v>
      </c>
      <c r="D15" s="20">
        <v>14000000</v>
      </c>
      <c r="E15" s="21">
        <f>11930000+1500000</f>
        <v>13430000</v>
      </c>
      <c r="F15" s="22" t="s">
        <v>14</v>
      </c>
      <c r="G15" s="20">
        <f>D15-E15-E16</f>
        <v>0</v>
      </c>
      <c r="H15" s="23">
        <v>6</v>
      </c>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row>
    <row r="16" s="1" customFormat="1" ht="24" customHeight="1" spans="1:208">
      <c r="A16" s="17"/>
      <c r="B16" s="18"/>
      <c r="C16" s="19"/>
      <c r="D16" s="20"/>
      <c r="E16" s="21">
        <f>2070000-1500000</f>
        <v>570000</v>
      </c>
      <c r="F16" s="22" t="s">
        <v>18</v>
      </c>
      <c r="G16" s="20"/>
      <c r="H16" s="23">
        <v>2</v>
      </c>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row>
    <row r="17" s="1" customFormat="1" ht="33" customHeight="1" spans="1:208">
      <c r="A17" s="17" t="s">
        <v>26</v>
      </c>
      <c r="B17" s="18" t="s">
        <v>27</v>
      </c>
      <c r="C17" s="19" t="s">
        <v>13</v>
      </c>
      <c r="D17" s="20">
        <v>7000000</v>
      </c>
      <c r="E17" s="24">
        <v>7000000</v>
      </c>
      <c r="F17" s="22" t="s">
        <v>18</v>
      </c>
      <c r="G17" s="20">
        <f t="shared" si="1"/>
        <v>0</v>
      </c>
      <c r="H17" s="23">
        <v>2</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row>
    <row r="18" s="1" customFormat="1" ht="27" customHeight="1" spans="1:208">
      <c r="A18" s="17"/>
      <c r="B18" s="18"/>
      <c r="C18" s="19" t="s">
        <v>19</v>
      </c>
      <c r="D18" s="20">
        <v>120000</v>
      </c>
      <c r="E18" s="24">
        <v>120000</v>
      </c>
      <c r="F18" s="22" t="s">
        <v>18</v>
      </c>
      <c r="G18" s="20">
        <f t="shared" si="1"/>
        <v>0</v>
      </c>
      <c r="H18" s="23">
        <v>2</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row>
    <row r="19" s="1" customFormat="1" ht="27" customHeight="1" spans="1:208">
      <c r="A19" s="17"/>
      <c r="B19" s="18"/>
      <c r="C19" s="19" t="s">
        <v>20</v>
      </c>
      <c r="D19" s="20">
        <v>3040000</v>
      </c>
      <c r="E19" s="24">
        <v>3040000</v>
      </c>
      <c r="F19" s="22" t="s">
        <v>18</v>
      </c>
      <c r="G19" s="20">
        <f t="shared" si="1"/>
        <v>0</v>
      </c>
      <c r="H19" s="23">
        <v>2</v>
      </c>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row>
    <row r="20" s="1" customFormat="1" ht="27" customHeight="1" spans="1:208">
      <c r="A20" s="17"/>
      <c r="B20" s="18"/>
      <c r="C20" s="19" t="s">
        <v>21</v>
      </c>
      <c r="D20" s="20">
        <v>390000</v>
      </c>
      <c r="E20" s="24">
        <v>390000</v>
      </c>
      <c r="F20" s="22" t="s">
        <v>18</v>
      </c>
      <c r="G20" s="20">
        <f t="shared" si="1"/>
        <v>0</v>
      </c>
      <c r="H20" s="23">
        <v>2</v>
      </c>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row>
    <row r="21" s="1" customFormat="1" ht="36" customHeight="1" spans="1:208">
      <c r="A21" s="17" t="s">
        <v>28</v>
      </c>
      <c r="B21" s="18" t="s">
        <v>29</v>
      </c>
      <c r="C21" s="19" t="s">
        <v>22</v>
      </c>
      <c r="D21" s="20">
        <v>5840000</v>
      </c>
      <c r="E21" s="21">
        <v>5840000</v>
      </c>
      <c r="F21" s="22" t="s">
        <v>18</v>
      </c>
      <c r="G21" s="20">
        <f t="shared" si="1"/>
        <v>0</v>
      </c>
      <c r="H21" s="23">
        <v>2</v>
      </c>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row>
    <row r="22" s="1" customFormat="1" ht="36" customHeight="1" spans="1:208">
      <c r="A22" s="17" t="s">
        <v>30</v>
      </c>
      <c r="B22" s="18" t="s">
        <v>31</v>
      </c>
      <c r="C22" s="19" t="s">
        <v>32</v>
      </c>
      <c r="D22" s="20">
        <v>200000</v>
      </c>
      <c r="E22" s="21">
        <v>200000</v>
      </c>
      <c r="F22" s="22" t="s">
        <v>18</v>
      </c>
      <c r="G22" s="20">
        <f t="shared" si="1"/>
        <v>0</v>
      </c>
      <c r="H22" s="23">
        <v>2</v>
      </c>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row>
    <row r="23" s="1" customFormat="1" ht="22" customHeight="1" spans="1:208">
      <c r="A23" s="17" t="s">
        <v>33</v>
      </c>
      <c r="B23" s="18" t="s">
        <v>34</v>
      </c>
      <c r="C23" s="19" t="s">
        <v>35</v>
      </c>
      <c r="D23" s="20">
        <v>15000000</v>
      </c>
      <c r="E23" s="21">
        <v>15000000</v>
      </c>
      <c r="F23" s="22" t="s">
        <v>18</v>
      </c>
      <c r="G23" s="20">
        <f t="shared" si="1"/>
        <v>0</v>
      </c>
      <c r="H23" s="23">
        <v>2</v>
      </c>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row>
    <row r="24" s="1" customFormat="1" ht="26" customHeight="1" spans="1:208">
      <c r="A24" s="17"/>
      <c r="B24" s="18"/>
      <c r="C24" s="19"/>
      <c r="D24" s="20"/>
      <c r="E24" s="21"/>
      <c r="F24" s="22"/>
      <c r="G24" s="20"/>
      <c r="H24" s="23"/>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row>
    <row r="25" s="1" customFormat="1" ht="28" customHeight="1" spans="1:208">
      <c r="A25" s="17" t="s">
        <v>36</v>
      </c>
      <c r="B25" s="18" t="s">
        <v>37</v>
      </c>
      <c r="C25" s="19" t="s">
        <v>38</v>
      </c>
      <c r="D25" s="20">
        <v>10270000</v>
      </c>
      <c r="E25" s="21">
        <v>3480000</v>
      </c>
      <c r="F25" s="22" t="s">
        <v>39</v>
      </c>
      <c r="G25" s="20">
        <f>D25-E25-E26-E27-E28-E29</f>
        <v>0</v>
      </c>
      <c r="H25" s="23">
        <v>21</v>
      </c>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row>
    <row r="26" s="1" customFormat="1" ht="36" customHeight="1" spans="1:208">
      <c r="A26" s="17"/>
      <c r="B26" s="18"/>
      <c r="C26" s="19"/>
      <c r="D26" s="20"/>
      <c r="E26" s="21">
        <v>1000000</v>
      </c>
      <c r="F26" s="22" t="s">
        <v>40</v>
      </c>
      <c r="G26" s="20"/>
      <c r="H26" s="23">
        <v>26</v>
      </c>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row>
    <row r="27" s="1" customFormat="1" ht="36" customHeight="1" spans="1:208">
      <c r="A27" s="17"/>
      <c r="B27" s="18"/>
      <c r="C27" s="19"/>
      <c r="D27" s="20"/>
      <c r="E27" s="21">
        <v>620000</v>
      </c>
      <c r="F27" s="22" t="s">
        <v>41</v>
      </c>
      <c r="G27" s="20"/>
      <c r="H27" s="23">
        <v>27</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row>
    <row r="28" s="1" customFormat="1" ht="36" customHeight="1" spans="1:208">
      <c r="A28" s="17"/>
      <c r="B28" s="18"/>
      <c r="C28" s="19"/>
      <c r="D28" s="20"/>
      <c r="E28" s="21">
        <v>5000000</v>
      </c>
      <c r="F28" s="22" t="s">
        <v>42</v>
      </c>
      <c r="G28" s="20"/>
      <c r="H28" s="23">
        <v>14</v>
      </c>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row>
    <row r="29" s="1" customFormat="1" ht="36" customHeight="1" spans="1:208">
      <c r="A29" s="17"/>
      <c r="B29" s="18"/>
      <c r="C29" s="19"/>
      <c r="D29" s="20"/>
      <c r="E29" s="21">
        <v>170000</v>
      </c>
      <c r="F29" s="22" t="s">
        <v>18</v>
      </c>
      <c r="G29" s="20"/>
      <c r="H29" s="23">
        <v>2</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row>
    <row r="30" s="1" customFormat="1" ht="36" customHeight="1" spans="1:208">
      <c r="A30" s="17" t="s">
        <v>43</v>
      </c>
      <c r="B30" s="18" t="s">
        <v>44</v>
      </c>
      <c r="C30" s="19" t="s">
        <v>38</v>
      </c>
      <c r="D30" s="20">
        <v>7540000</v>
      </c>
      <c r="E30" s="21">
        <v>7540000</v>
      </c>
      <c r="F30" s="22" t="s">
        <v>18</v>
      </c>
      <c r="G30" s="20">
        <f t="shared" ref="G30:G34" si="2">D30-E30</f>
        <v>0</v>
      </c>
      <c r="H30" s="23">
        <v>2</v>
      </c>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row>
    <row r="31" s="1" customFormat="1" ht="36" customHeight="1" spans="1:208">
      <c r="A31" s="17" t="s">
        <v>45</v>
      </c>
      <c r="B31" s="18" t="s">
        <v>46</v>
      </c>
      <c r="C31" s="19" t="s">
        <v>38</v>
      </c>
      <c r="D31" s="20">
        <v>5000000</v>
      </c>
      <c r="E31" s="21">
        <v>5000000</v>
      </c>
      <c r="F31" s="22" t="s">
        <v>18</v>
      </c>
      <c r="G31" s="20">
        <f t="shared" si="2"/>
        <v>0</v>
      </c>
      <c r="H31" s="23">
        <v>2</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row>
    <row r="32" s="1" customFormat="1" ht="36" customHeight="1" spans="1:208">
      <c r="A32" s="17" t="s">
        <v>47</v>
      </c>
      <c r="B32" s="18" t="s">
        <v>48</v>
      </c>
      <c r="C32" s="19" t="s">
        <v>38</v>
      </c>
      <c r="D32" s="20">
        <v>310000</v>
      </c>
      <c r="E32" s="21">
        <v>310000</v>
      </c>
      <c r="F32" s="22" t="s">
        <v>18</v>
      </c>
      <c r="G32" s="20">
        <f t="shared" si="2"/>
        <v>0</v>
      </c>
      <c r="H32" s="23">
        <v>2</v>
      </c>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row>
    <row r="33" s="1" customFormat="1" ht="36" customHeight="1" spans="1:208">
      <c r="A33" s="17" t="s">
        <v>49</v>
      </c>
      <c r="B33" s="18" t="s">
        <v>50</v>
      </c>
      <c r="C33" s="19" t="s">
        <v>38</v>
      </c>
      <c r="D33" s="20">
        <v>10200000</v>
      </c>
      <c r="E33" s="21">
        <v>10200000</v>
      </c>
      <c r="F33" s="22" t="s">
        <v>18</v>
      </c>
      <c r="G33" s="20">
        <f t="shared" si="2"/>
        <v>0</v>
      </c>
      <c r="H33" s="23">
        <v>2</v>
      </c>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row>
    <row r="34" s="1" customFormat="1" ht="36" customHeight="1" spans="1:208">
      <c r="A34" s="17" t="s">
        <v>51</v>
      </c>
      <c r="B34" s="18" t="s">
        <v>52</v>
      </c>
      <c r="C34" s="19" t="s">
        <v>38</v>
      </c>
      <c r="D34" s="20">
        <f>2420000-40000</f>
        <v>2380000</v>
      </c>
      <c r="E34" s="21">
        <v>2380000</v>
      </c>
      <c r="F34" s="22" t="s">
        <v>18</v>
      </c>
      <c r="G34" s="20">
        <f t="shared" si="2"/>
        <v>0</v>
      </c>
      <c r="H34" s="23">
        <v>2</v>
      </c>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row>
    <row r="35" s="1" customFormat="1" ht="36" customHeight="1" spans="1:208">
      <c r="A35" s="17" t="s">
        <v>53</v>
      </c>
      <c r="B35" s="18" t="s">
        <v>54</v>
      </c>
      <c r="C35" s="19" t="s">
        <v>38</v>
      </c>
      <c r="D35" s="20">
        <v>13615700</v>
      </c>
      <c r="E35" s="21">
        <v>8620000</v>
      </c>
      <c r="F35" s="22" t="s">
        <v>18</v>
      </c>
      <c r="G35" s="20">
        <f>D35-E35-E36-E37</f>
        <v>0</v>
      </c>
      <c r="H35" s="23">
        <v>2</v>
      </c>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row>
    <row r="36" s="1" customFormat="1" ht="36" customHeight="1" spans="1:208">
      <c r="A36" s="17"/>
      <c r="B36" s="18"/>
      <c r="C36" s="19"/>
      <c r="D36" s="20"/>
      <c r="E36" s="21">
        <v>3200000</v>
      </c>
      <c r="F36" s="22" t="s">
        <v>55</v>
      </c>
      <c r="G36" s="17"/>
      <c r="H36" s="23">
        <v>25</v>
      </c>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row>
    <row r="37" s="1" customFormat="1" ht="36" customHeight="1" spans="1:208">
      <c r="A37" s="17"/>
      <c r="B37" s="18"/>
      <c r="C37" s="19"/>
      <c r="D37" s="20"/>
      <c r="E37" s="25">
        <v>1795700</v>
      </c>
      <c r="F37" s="26" t="s">
        <v>56</v>
      </c>
      <c r="G37" s="17"/>
      <c r="H37" s="23">
        <v>18</v>
      </c>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row>
    <row r="38" s="1" customFormat="1" ht="36" customHeight="1" spans="1:208">
      <c r="A38" s="17" t="s">
        <v>57</v>
      </c>
      <c r="B38" s="18" t="s">
        <v>58</v>
      </c>
      <c r="C38" s="19" t="s">
        <v>38</v>
      </c>
      <c r="D38" s="20">
        <v>60000</v>
      </c>
      <c r="E38" s="21">
        <v>60000</v>
      </c>
      <c r="F38" s="22" t="s">
        <v>18</v>
      </c>
      <c r="G38" s="20">
        <f>D38-E38</f>
        <v>0</v>
      </c>
      <c r="H38" s="23">
        <v>2</v>
      </c>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row>
    <row r="39" s="1" customFormat="1" ht="29" customHeight="1" spans="1:208">
      <c r="A39" s="17" t="s">
        <v>59</v>
      </c>
      <c r="B39" s="18" t="s">
        <v>60</v>
      </c>
      <c r="C39" s="19" t="s">
        <v>38</v>
      </c>
      <c r="D39" s="20">
        <v>47540000</v>
      </c>
      <c r="E39" s="21">
        <f>100000000-E4-E15-30000000</f>
        <v>8780000</v>
      </c>
      <c r="F39" s="22" t="s">
        <v>14</v>
      </c>
      <c r="G39" s="20">
        <f>D39-E39-E40-E41-E42-E43-E44-E45-E46-E47-E48-E49-E50-E51</f>
        <v>0</v>
      </c>
      <c r="H39" s="23">
        <v>6</v>
      </c>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row>
    <row r="40" s="1" customFormat="1" ht="30" customHeight="1" spans="1:208">
      <c r="A40" s="17"/>
      <c r="B40" s="18"/>
      <c r="C40" s="19"/>
      <c r="D40" s="20"/>
      <c r="E40" s="24">
        <v>3420000</v>
      </c>
      <c r="F40" s="22" t="s">
        <v>61</v>
      </c>
      <c r="G40" s="20"/>
      <c r="H40" s="23">
        <v>5</v>
      </c>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row>
    <row r="41" s="1" customFormat="1" ht="29" customHeight="1" spans="1:208">
      <c r="A41" s="17"/>
      <c r="B41" s="18"/>
      <c r="C41" s="19"/>
      <c r="D41" s="20"/>
      <c r="E41" s="24">
        <v>1000000</v>
      </c>
      <c r="F41" s="22" t="s">
        <v>62</v>
      </c>
      <c r="G41" s="20"/>
      <c r="H41" s="23">
        <v>24</v>
      </c>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row>
    <row r="42" s="1" customFormat="1" ht="20" customHeight="1" spans="1:208">
      <c r="A42" s="17"/>
      <c r="B42" s="18"/>
      <c r="C42" s="19"/>
      <c r="D42" s="20"/>
      <c r="E42" s="24">
        <v>328634</v>
      </c>
      <c r="F42" s="22" t="s">
        <v>63</v>
      </c>
      <c r="G42" s="20"/>
      <c r="H42" s="23">
        <v>9</v>
      </c>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row>
    <row r="43" s="1" customFormat="1" ht="28" customHeight="1" spans="1:208">
      <c r="A43" s="17"/>
      <c r="B43" s="18"/>
      <c r="C43" s="19"/>
      <c r="D43" s="20"/>
      <c r="E43" s="24">
        <v>39521</v>
      </c>
      <c r="F43" s="22" t="s">
        <v>63</v>
      </c>
      <c r="G43" s="20"/>
      <c r="H43" s="23">
        <v>9</v>
      </c>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row>
    <row r="44" s="1" customFormat="1" ht="27" customHeight="1" spans="1:208">
      <c r="A44" s="17"/>
      <c r="B44" s="18"/>
      <c r="C44" s="19"/>
      <c r="D44" s="20"/>
      <c r="E44" s="24">
        <v>2373904.14</v>
      </c>
      <c r="F44" s="22" t="s">
        <v>64</v>
      </c>
      <c r="G44" s="20"/>
      <c r="H44" s="23">
        <v>8</v>
      </c>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row>
    <row r="45" s="1" customFormat="1" ht="34" customHeight="1" spans="1:208">
      <c r="A45" s="17"/>
      <c r="B45" s="18"/>
      <c r="C45" s="19"/>
      <c r="D45" s="20"/>
      <c r="E45" s="24">
        <f>451500+97000</f>
        <v>548500</v>
      </c>
      <c r="F45" s="22" t="s">
        <v>65</v>
      </c>
      <c r="G45" s="20"/>
      <c r="H45" s="23">
        <v>10</v>
      </c>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row>
    <row r="46" s="1" customFormat="1" ht="34" customHeight="1" spans="1:208">
      <c r="A46" s="17"/>
      <c r="B46" s="18"/>
      <c r="C46" s="19"/>
      <c r="D46" s="20"/>
      <c r="E46" s="24">
        <v>17900000</v>
      </c>
      <c r="F46" s="22" t="s">
        <v>66</v>
      </c>
      <c r="G46" s="20"/>
      <c r="H46" s="23">
        <v>11</v>
      </c>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row>
    <row r="47" s="1" customFormat="1" ht="34" customHeight="1" spans="1:208">
      <c r="A47" s="17"/>
      <c r="B47" s="18"/>
      <c r="C47" s="19"/>
      <c r="D47" s="20"/>
      <c r="E47" s="24">
        <v>610000</v>
      </c>
      <c r="F47" s="22" t="s">
        <v>67</v>
      </c>
      <c r="G47" s="20"/>
      <c r="H47" s="23">
        <v>16</v>
      </c>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row>
    <row r="48" s="1" customFormat="1" ht="34" customHeight="1" spans="1:208">
      <c r="A48" s="17"/>
      <c r="B48" s="18"/>
      <c r="C48" s="19"/>
      <c r="D48" s="20"/>
      <c r="E48" s="24">
        <v>6400000</v>
      </c>
      <c r="F48" s="22" t="s">
        <v>68</v>
      </c>
      <c r="G48" s="20"/>
      <c r="H48" s="23">
        <v>38</v>
      </c>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row>
    <row r="49" s="1" customFormat="1" ht="34" customHeight="1" spans="1:208">
      <c r="A49" s="17"/>
      <c r="B49" s="18"/>
      <c r="C49" s="19"/>
      <c r="D49" s="20"/>
      <c r="E49" s="24">
        <f>3159195.86+2378345</f>
        <v>5537540.86</v>
      </c>
      <c r="F49" s="22" t="s">
        <v>17</v>
      </c>
      <c r="G49" s="20"/>
      <c r="H49" s="23">
        <v>1</v>
      </c>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row>
    <row r="50" s="1" customFormat="1" ht="34" customHeight="1" spans="1:208">
      <c r="A50" s="17"/>
      <c r="B50" s="18"/>
      <c r="C50" s="19"/>
      <c r="D50" s="20"/>
      <c r="E50" s="24">
        <f>431892+26336</f>
        <v>458228</v>
      </c>
      <c r="F50" s="24" t="s">
        <v>69</v>
      </c>
      <c r="G50" s="20"/>
      <c r="H50" s="23">
        <v>7</v>
      </c>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row>
    <row r="51" s="1" customFormat="1" ht="34" customHeight="1" spans="1:208">
      <c r="A51" s="17"/>
      <c r="B51" s="18"/>
      <c r="C51" s="19"/>
      <c r="D51" s="20"/>
      <c r="E51" s="21">
        <f>143672</f>
        <v>143672</v>
      </c>
      <c r="F51" s="22" t="s">
        <v>70</v>
      </c>
      <c r="G51" s="17"/>
      <c r="H51" s="23">
        <v>4</v>
      </c>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row>
    <row r="52" s="1" customFormat="1" ht="34" customHeight="1" spans="1:208">
      <c r="A52" s="17" t="s">
        <v>71</v>
      </c>
      <c r="B52" s="18" t="s">
        <v>72</v>
      </c>
      <c r="C52" s="19" t="s">
        <v>38</v>
      </c>
      <c r="D52" s="20">
        <v>9730000</v>
      </c>
      <c r="E52" s="21">
        <v>1000000</v>
      </c>
      <c r="F52" s="22" t="s">
        <v>73</v>
      </c>
      <c r="G52" s="20">
        <f>D52-E52-E53-E54-E55</f>
        <v>0</v>
      </c>
      <c r="H52" s="23">
        <v>35</v>
      </c>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row>
    <row r="53" s="1" customFormat="1" ht="34" customHeight="1" spans="1:208">
      <c r="A53" s="17"/>
      <c r="B53" s="18"/>
      <c r="C53" s="19"/>
      <c r="D53" s="20"/>
      <c r="E53" s="21">
        <v>1000000</v>
      </c>
      <c r="F53" s="22" t="s">
        <v>74</v>
      </c>
      <c r="G53" s="20"/>
      <c r="H53" s="23">
        <v>34</v>
      </c>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row>
    <row r="54" s="1" customFormat="1" ht="34" customHeight="1" spans="1:208">
      <c r="A54" s="17"/>
      <c r="B54" s="18"/>
      <c r="C54" s="19"/>
      <c r="D54" s="20"/>
      <c r="E54" s="21">
        <v>1000000</v>
      </c>
      <c r="F54" s="22" t="s">
        <v>75</v>
      </c>
      <c r="G54" s="20"/>
      <c r="H54" s="23">
        <v>33</v>
      </c>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row>
    <row r="55" s="1" customFormat="1" ht="34" customHeight="1" spans="1:208">
      <c r="A55" s="17"/>
      <c r="B55" s="18"/>
      <c r="C55" s="19"/>
      <c r="D55" s="20"/>
      <c r="E55" s="21">
        <v>6730000</v>
      </c>
      <c r="F55" s="22" t="s">
        <v>76</v>
      </c>
      <c r="G55" s="20"/>
      <c r="H55" s="23">
        <v>3</v>
      </c>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row>
    <row r="56" s="1" customFormat="1" ht="34" customHeight="1" spans="1:208">
      <c r="A56" s="17" t="s">
        <v>77</v>
      </c>
      <c r="B56" s="18" t="s">
        <v>78</v>
      </c>
      <c r="C56" s="19" t="s">
        <v>38</v>
      </c>
      <c r="D56" s="20">
        <v>1560000</v>
      </c>
      <c r="E56" s="25">
        <f>1990000-1795700</f>
        <v>194300</v>
      </c>
      <c r="F56" s="26" t="s">
        <v>56</v>
      </c>
      <c r="G56" s="17">
        <f>D56-E56-E57-E58-E59</f>
        <v>0</v>
      </c>
      <c r="H56" s="23">
        <v>18</v>
      </c>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row>
    <row r="57" s="1" customFormat="1" ht="34" customHeight="1" spans="1:208">
      <c r="A57" s="17"/>
      <c r="B57" s="18"/>
      <c r="C57" s="19"/>
      <c r="D57" s="20"/>
      <c r="E57" s="24">
        <v>12928</v>
      </c>
      <c r="F57" s="22" t="s">
        <v>18</v>
      </c>
      <c r="G57" s="17"/>
      <c r="H57" s="23">
        <v>2</v>
      </c>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row>
    <row r="58" s="1" customFormat="1" ht="34" customHeight="1" spans="1:208">
      <c r="A58" s="17"/>
      <c r="B58" s="18"/>
      <c r="C58" s="19"/>
      <c r="D58" s="20"/>
      <c r="E58" s="24">
        <f>1282108-26336</f>
        <v>1255772</v>
      </c>
      <c r="F58" s="24" t="s">
        <v>69</v>
      </c>
      <c r="G58" s="17"/>
      <c r="H58" s="23">
        <v>7</v>
      </c>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row>
    <row r="59" s="1" customFormat="1" ht="34" customHeight="1" spans="1:208">
      <c r="A59" s="17"/>
      <c r="B59" s="18"/>
      <c r="C59" s="19"/>
      <c r="D59" s="20"/>
      <c r="E59" s="21">
        <f>2710000-2613000</f>
        <v>97000</v>
      </c>
      <c r="F59" s="22" t="s">
        <v>79</v>
      </c>
      <c r="G59" s="17"/>
      <c r="H59" s="23">
        <v>20</v>
      </c>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row>
    <row r="60" s="1" customFormat="1" ht="34" customHeight="1" spans="1:208">
      <c r="A60" s="17" t="s">
        <v>80</v>
      </c>
      <c r="B60" s="18" t="s">
        <v>81</v>
      </c>
      <c r="C60" s="19" t="s">
        <v>38</v>
      </c>
      <c r="D60" s="20">
        <v>7500000</v>
      </c>
      <c r="E60" s="24">
        <v>7500000</v>
      </c>
      <c r="F60" s="22" t="s">
        <v>18</v>
      </c>
      <c r="G60" s="20">
        <f t="shared" ref="G60:G67" si="3">D60-E60</f>
        <v>0</v>
      </c>
      <c r="H60" s="23">
        <v>2</v>
      </c>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row>
    <row r="61" s="1" customFormat="1" ht="34" customHeight="1" spans="1:208">
      <c r="A61" s="27" t="s">
        <v>82</v>
      </c>
      <c r="B61" s="27" t="s">
        <v>83</v>
      </c>
      <c r="C61" s="19" t="s">
        <v>38</v>
      </c>
      <c r="D61" s="17">
        <v>705000</v>
      </c>
      <c r="E61" s="24">
        <v>451500</v>
      </c>
      <c r="F61" s="24" t="s">
        <v>65</v>
      </c>
      <c r="G61" s="17">
        <f>D61-E61-E62</f>
        <v>0</v>
      </c>
      <c r="H61" s="28">
        <v>10</v>
      </c>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row>
    <row r="62" s="1" customFormat="1" ht="24" customHeight="1" spans="1:208">
      <c r="A62" s="27"/>
      <c r="B62" s="27"/>
      <c r="C62" s="19"/>
      <c r="D62" s="17"/>
      <c r="E62" s="24">
        <v>253500</v>
      </c>
      <c r="F62" s="22" t="s">
        <v>84</v>
      </c>
      <c r="G62" s="17"/>
      <c r="H62" s="28">
        <v>9</v>
      </c>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row>
    <row r="63" s="1" customFormat="1" ht="34" customHeight="1" spans="1:208">
      <c r="A63" s="27" t="s">
        <v>85</v>
      </c>
      <c r="B63" s="27" t="s">
        <v>86</v>
      </c>
      <c r="C63" s="19" t="s">
        <v>38</v>
      </c>
      <c r="D63" s="17">
        <v>276000</v>
      </c>
      <c r="E63" s="24">
        <v>276000</v>
      </c>
      <c r="F63" s="24" t="s">
        <v>69</v>
      </c>
      <c r="G63" s="17">
        <f t="shared" si="3"/>
        <v>0</v>
      </c>
      <c r="H63" s="28">
        <v>7</v>
      </c>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row>
    <row r="64" s="1" customFormat="1" ht="30" customHeight="1" spans="1:208">
      <c r="A64" s="27" t="s">
        <v>87</v>
      </c>
      <c r="B64" s="27" t="s">
        <v>88</v>
      </c>
      <c r="C64" s="19" t="s">
        <v>38</v>
      </c>
      <c r="D64" s="17">
        <v>8062000</v>
      </c>
      <c r="E64" s="24">
        <v>8062000</v>
      </c>
      <c r="F64" s="24" t="s">
        <v>69</v>
      </c>
      <c r="G64" s="17">
        <f t="shared" si="3"/>
        <v>0</v>
      </c>
      <c r="H64" s="23">
        <v>7</v>
      </c>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row>
    <row r="65" s="1" customFormat="1" ht="34" customHeight="1" spans="1:208">
      <c r="A65" s="27" t="s">
        <v>89</v>
      </c>
      <c r="B65" s="27" t="s">
        <v>90</v>
      </c>
      <c r="C65" s="19" t="s">
        <v>38</v>
      </c>
      <c r="D65" s="17">
        <v>9898000</v>
      </c>
      <c r="E65" s="24">
        <v>9898000</v>
      </c>
      <c r="F65" s="24" t="s">
        <v>69</v>
      </c>
      <c r="G65" s="17">
        <f t="shared" si="3"/>
        <v>0</v>
      </c>
      <c r="H65" s="23">
        <v>7</v>
      </c>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row>
    <row r="66" s="1" customFormat="1" ht="34" customHeight="1" spans="1:208">
      <c r="A66" s="27" t="s">
        <v>91</v>
      </c>
      <c r="B66" s="27" t="s">
        <v>92</v>
      </c>
      <c r="C66" s="19" t="s">
        <v>38</v>
      </c>
      <c r="D66" s="17">
        <v>2613000</v>
      </c>
      <c r="E66" s="21">
        <v>2613000</v>
      </c>
      <c r="F66" s="22" t="s">
        <v>79</v>
      </c>
      <c r="G66" s="17">
        <f t="shared" si="3"/>
        <v>0</v>
      </c>
      <c r="H66" s="23">
        <v>20</v>
      </c>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row>
    <row r="67" s="1" customFormat="1" ht="27" customHeight="1" spans="1:208">
      <c r="A67" s="27" t="s">
        <v>93</v>
      </c>
      <c r="B67" s="27" t="s">
        <v>94</v>
      </c>
      <c r="C67" s="19" t="s">
        <v>38</v>
      </c>
      <c r="D67" s="17">
        <v>3980000</v>
      </c>
      <c r="E67" s="24">
        <v>3980000</v>
      </c>
      <c r="F67" s="22" t="s">
        <v>95</v>
      </c>
      <c r="G67" s="17">
        <f t="shared" si="3"/>
        <v>0</v>
      </c>
      <c r="H67" s="23">
        <v>12</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row>
    <row r="68" s="1" customFormat="1" ht="31" customHeight="1" spans="1:208">
      <c r="A68" s="17" t="s">
        <v>96</v>
      </c>
      <c r="B68" s="18" t="s">
        <v>97</v>
      </c>
      <c r="C68" s="19" t="s">
        <v>38</v>
      </c>
      <c r="D68" s="17">
        <v>35865400</v>
      </c>
      <c r="E68" s="24">
        <v>20000000</v>
      </c>
      <c r="F68" s="22" t="s">
        <v>98</v>
      </c>
      <c r="G68" s="17">
        <f>D68-E68-E69-E70-E71-E72-E73-E74-E75</f>
        <v>0</v>
      </c>
      <c r="H68" s="23">
        <v>1</v>
      </c>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row>
    <row r="69" s="1" customFormat="1" ht="39" customHeight="1" spans="1:208">
      <c r="A69" s="17"/>
      <c r="B69" s="18"/>
      <c r="C69" s="19"/>
      <c r="D69" s="17"/>
      <c r="E69" s="24">
        <v>4430000</v>
      </c>
      <c r="F69" s="26" t="s">
        <v>99</v>
      </c>
      <c r="G69" s="17"/>
      <c r="H69" s="23">
        <v>28</v>
      </c>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row>
    <row r="70" s="1" customFormat="1" ht="36" customHeight="1" spans="1:208">
      <c r="A70" s="17"/>
      <c r="B70" s="18"/>
      <c r="C70" s="19"/>
      <c r="D70" s="17"/>
      <c r="E70" s="24">
        <v>4200000</v>
      </c>
      <c r="F70" s="26" t="s">
        <v>100</v>
      </c>
      <c r="G70" s="17"/>
      <c r="H70" s="23">
        <v>29</v>
      </c>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row>
    <row r="71" s="1" customFormat="1" ht="24" customHeight="1" spans="1:208">
      <c r="A71" s="17"/>
      <c r="B71" s="18"/>
      <c r="C71" s="19"/>
      <c r="D71" s="17"/>
      <c r="E71" s="21">
        <f>15667000-14000000</f>
        <v>1667000</v>
      </c>
      <c r="F71" s="22" t="s">
        <v>101</v>
      </c>
      <c r="G71" s="17"/>
      <c r="H71" s="23">
        <v>4</v>
      </c>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row>
    <row r="72" s="1" customFormat="1" ht="26" customHeight="1" spans="1:208">
      <c r="A72" s="17"/>
      <c r="B72" s="18"/>
      <c r="C72" s="19"/>
      <c r="D72" s="17"/>
      <c r="E72" s="21">
        <v>1000000</v>
      </c>
      <c r="F72" s="22" t="s">
        <v>102</v>
      </c>
      <c r="G72" s="17"/>
      <c r="H72" s="23">
        <v>22</v>
      </c>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row>
    <row r="73" s="1" customFormat="1" ht="29" customHeight="1" spans="1:208">
      <c r="A73" s="17"/>
      <c r="B73" s="18"/>
      <c r="C73" s="19"/>
      <c r="D73" s="17"/>
      <c r="E73" s="21">
        <v>1000000</v>
      </c>
      <c r="F73" s="22" t="s">
        <v>103</v>
      </c>
      <c r="G73" s="17"/>
      <c r="H73" s="23">
        <v>19</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row>
    <row r="74" s="1" customFormat="1" ht="27" customHeight="1" spans="1:208">
      <c r="A74" s="17"/>
      <c r="B74" s="18"/>
      <c r="C74" s="19"/>
      <c r="D74" s="17"/>
      <c r="E74" s="21">
        <v>2570000</v>
      </c>
      <c r="F74" s="22" t="s">
        <v>104</v>
      </c>
      <c r="G74" s="17"/>
      <c r="H74" s="23">
        <v>31</v>
      </c>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row>
    <row r="75" s="1" customFormat="1" ht="24" customHeight="1" spans="1:208">
      <c r="A75" s="17"/>
      <c r="B75" s="18"/>
      <c r="C75" s="19"/>
      <c r="D75" s="17"/>
      <c r="E75" s="21">
        <f>27840+1114232-143672</f>
        <v>998400</v>
      </c>
      <c r="F75" s="22" t="s">
        <v>70</v>
      </c>
      <c r="G75" s="17"/>
      <c r="H75" s="23">
        <v>4</v>
      </c>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row>
    <row r="76" s="1" customFormat="1" ht="36" customHeight="1" spans="1:208">
      <c r="A76" s="17" t="s">
        <v>105</v>
      </c>
      <c r="B76" s="27" t="s">
        <v>106</v>
      </c>
      <c r="C76" s="19" t="s">
        <v>38</v>
      </c>
      <c r="D76" s="17">
        <v>400000</v>
      </c>
      <c r="E76" s="21">
        <v>400000</v>
      </c>
      <c r="F76" s="24" t="s">
        <v>69</v>
      </c>
      <c r="G76" s="17">
        <f>D76-E76</f>
        <v>0</v>
      </c>
      <c r="H76" s="23">
        <v>2</v>
      </c>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row>
    <row r="77" s="2" customFormat="1" ht="28" customHeight="1" spans="1:208">
      <c r="A77" s="27" t="s">
        <v>107</v>
      </c>
      <c r="B77" s="27" t="s">
        <v>108</v>
      </c>
      <c r="C77" s="19" t="s">
        <v>38</v>
      </c>
      <c r="D77" s="17">
        <v>11620000</v>
      </c>
      <c r="E77" s="24">
        <v>3680000</v>
      </c>
      <c r="F77" s="24" t="s">
        <v>69</v>
      </c>
      <c r="G77" s="17">
        <f>D77-E77-E78-E79-E80</f>
        <v>0</v>
      </c>
      <c r="H77" s="28">
        <v>7</v>
      </c>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row>
    <row r="78" s="2" customFormat="1" ht="22" customHeight="1" spans="1:208">
      <c r="A78" s="27"/>
      <c r="B78" s="27"/>
      <c r="C78" s="19"/>
      <c r="D78" s="17"/>
      <c r="E78" s="24">
        <v>5000000</v>
      </c>
      <c r="F78" s="22" t="s">
        <v>109</v>
      </c>
      <c r="G78" s="17"/>
      <c r="H78" s="28">
        <v>13</v>
      </c>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row>
    <row r="79" s="2" customFormat="1" ht="28" customHeight="1" spans="1:208">
      <c r="A79" s="27"/>
      <c r="B79" s="27"/>
      <c r="C79" s="19"/>
      <c r="D79" s="17"/>
      <c r="E79" s="25">
        <v>1000000</v>
      </c>
      <c r="F79" s="26" t="s">
        <v>110</v>
      </c>
      <c r="G79" s="17"/>
      <c r="H79" s="28">
        <v>37</v>
      </c>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row>
    <row r="80" s="2" customFormat="1" ht="28" customHeight="1" spans="1:208">
      <c r="A80" s="27"/>
      <c r="B80" s="27"/>
      <c r="C80" s="19"/>
      <c r="D80" s="17"/>
      <c r="E80" s="24">
        <v>1940000</v>
      </c>
      <c r="F80" s="22" t="s">
        <v>111</v>
      </c>
      <c r="G80" s="17"/>
      <c r="H80" s="28">
        <v>15</v>
      </c>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row>
    <row r="81" s="2" customFormat="1" ht="28" customHeight="1" spans="1:208">
      <c r="A81" s="27" t="s">
        <v>112</v>
      </c>
      <c r="B81" s="27" t="s">
        <v>113</v>
      </c>
      <c r="C81" s="19" t="s">
        <v>38</v>
      </c>
      <c r="D81" s="17">
        <v>2750000</v>
      </c>
      <c r="E81" s="24">
        <v>2000000</v>
      </c>
      <c r="F81" s="22" t="s">
        <v>114</v>
      </c>
      <c r="G81" s="17">
        <f>D81-E81-E82</f>
        <v>0</v>
      </c>
      <c r="H81" s="28">
        <v>31</v>
      </c>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row>
    <row r="82" s="2" customFormat="1" ht="28" customHeight="1" spans="1:208">
      <c r="A82" s="27"/>
      <c r="B82" s="27"/>
      <c r="C82" s="19"/>
      <c r="D82" s="17"/>
      <c r="E82" s="24">
        <v>750000</v>
      </c>
      <c r="F82" s="22" t="s">
        <v>17</v>
      </c>
      <c r="G82" s="17"/>
      <c r="H82" s="28">
        <v>1</v>
      </c>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row>
    <row r="83" s="2" customFormat="1" ht="28" customHeight="1" spans="1:208">
      <c r="A83" s="27" t="s">
        <v>115</v>
      </c>
      <c r="B83" s="27" t="s">
        <v>116</v>
      </c>
      <c r="C83" s="19" t="s">
        <v>38</v>
      </c>
      <c r="D83" s="17">
        <v>2510000</v>
      </c>
      <c r="E83" s="24">
        <v>2510000</v>
      </c>
      <c r="F83" s="22" t="s">
        <v>76</v>
      </c>
      <c r="G83" s="17">
        <f t="shared" ref="G83:G87" si="4">D83-E83</f>
        <v>0</v>
      </c>
      <c r="H83" s="28">
        <v>3</v>
      </c>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row>
    <row r="84" s="2" customFormat="1" ht="28" customHeight="1" spans="1:208">
      <c r="A84" s="27" t="s">
        <v>117</v>
      </c>
      <c r="B84" s="27" t="s">
        <v>118</v>
      </c>
      <c r="C84" s="19" t="s">
        <v>119</v>
      </c>
      <c r="D84" s="17">
        <v>400000</v>
      </c>
      <c r="E84" s="24">
        <v>400000</v>
      </c>
      <c r="F84" s="22" t="s">
        <v>76</v>
      </c>
      <c r="G84" s="17">
        <f t="shared" si="4"/>
        <v>0</v>
      </c>
      <c r="H84" s="28">
        <v>3</v>
      </c>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row>
    <row r="85" s="2" customFormat="1" ht="27" customHeight="1" spans="1:208">
      <c r="A85" s="17" t="s">
        <v>120</v>
      </c>
      <c r="B85" s="18" t="s">
        <v>121</v>
      </c>
      <c r="C85" s="19" t="s">
        <v>119</v>
      </c>
      <c r="D85" s="17">
        <v>1610000</v>
      </c>
      <c r="E85" s="24">
        <v>1610000</v>
      </c>
      <c r="F85" s="22" t="s">
        <v>76</v>
      </c>
      <c r="G85" s="17">
        <f t="shared" si="4"/>
        <v>0</v>
      </c>
      <c r="H85" s="28">
        <v>3</v>
      </c>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row>
    <row r="86" s="2" customFormat="1" ht="27" customHeight="1" spans="1:208">
      <c r="A86" s="17" t="s">
        <v>122</v>
      </c>
      <c r="B86" s="18" t="s">
        <v>123</v>
      </c>
      <c r="C86" s="19" t="s">
        <v>119</v>
      </c>
      <c r="D86" s="17">
        <v>200000</v>
      </c>
      <c r="E86" s="24">
        <v>200000</v>
      </c>
      <c r="F86" s="22" t="s">
        <v>18</v>
      </c>
      <c r="G86" s="17">
        <f t="shared" si="4"/>
        <v>0</v>
      </c>
      <c r="H86" s="28">
        <v>2</v>
      </c>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row>
    <row r="87" s="1" customFormat="1" ht="39" customHeight="1" spans="1:208">
      <c r="A87" s="17" t="s">
        <v>124</v>
      </c>
      <c r="B87" s="18" t="s">
        <v>125</v>
      </c>
      <c r="C87" s="19" t="s">
        <v>119</v>
      </c>
      <c r="D87" s="17">
        <v>210000</v>
      </c>
      <c r="E87" s="24">
        <v>210000</v>
      </c>
      <c r="F87" s="22" t="s">
        <v>18</v>
      </c>
      <c r="G87" s="17">
        <f t="shared" si="4"/>
        <v>0</v>
      </c>
      <c r="H87" s="23">
        <v>2</v>
      </c>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row>
    <row r="88" s="1" customFormat="1" ht="39" customHeight="1" spans="1:208">
      <c r="A88" s="31" t="s">
        <v>126</v>
      </c>
      <c r="B88" s="31" t="s">
        <v>127</v>
      </c>
      <c r="C88" s="19" t="s">
        <v>119</v>
      </c>
      <c r="D88" s="32">
        <f>25720000-1270000</f>
        <v>24450000</v>
      </c>
      <c r="E88" s="24">
        <v>6600000</v>
      </c>
      <c r="F88" s="22" t="s">
        <v>128</v>
      </c>
      <c r="G88" s="17">
        <f>D88-E88-E89-E90-E91</f>
        <v>0</v>
      </c>
      <c r="H88" s="28">
        <v>36</v>
      </c>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row>
    <row r="89" s="1" customFormat="1" ht="38" customHeight="1" spans="1:208">
      <c r="A89" s="31"/>
      <c r="B89" s="31"/>
      <c r="C89" s="19"/>
      <c r="D89" s="32"/>
      <c r="E89" s="21">
        <v>3800000</v>
      </c>
      <c r="F89" s="22" t="s">
        <v>15</v>
      </c>
      <c r="G89" s="17"/>
      <c r="H89" s="28">
        <v>17</v>
      </c>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row>
    <row r="90" s="1" customFormat="1" ht="38" customHeight="1" spans="1:208">
      <c r="A90" s="31"/>
      <c r="B90" s="31"/>
      <c r="C90" s="19"/>
      <c r="D90" s="32"/>
      <c r="E90" s="21">
        <v>2850000</v>
      </c>
      <c r="F90" s="22" t="s">
        <v>129</v>
      </c>
      <c r="G90" s="17"/>
      <c r="H90" s="28">
        <v>23</v>
      </c>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row>
    <row r="91" s="1" customFormat="1" ht="38" customHeight="1" spans="1:208">
      <c r="A91" s="31"/>
      <c r="B91" s="31"/>
      <c r="C91" s="19"/>
      <c r="D91" s="32"/>
      <c r="E91" s="21">
        <f>10550000+650000</f>
        <v>11200000</v>
      </c>
      <c r="F91" s="22" t="s">
        <v>76</v>
      </c>
      <c r="G91" s="17"/>
      <c r="H91" s="28">
        <v>3</v>
      </c>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row>
    <row r="92" s="1" customFormat="1" ht="27" customHeight="1" spans="1:208">
      <c r="A92" s="31" t="s">
        <v>130</v>
      </c>
      <c r="B92" s="31" t="s">
        <v>131</v>
      </c>
      <c r="C92" s="19" t="s">
        <v>119</v>
      </c>
      <c r="D92" s="32">
        <v>2590000</v>
      </c>
      <c r="E92" s="24">
        <v>2590000</v>
      </c>
      <c r="F92" s="22" t="s">
        <v>18</v>
      </c>
      <c r="G92" s="17">
        <f t="shared" ref="G92:G98" si="5">D92-E92</f>
        <v>0</v>
      </c>
      <c r="H92" s="23">
        <v>2</v>
      </c>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row>
    <row r="93" s="1" customFormat="1" ht="36" customHeight="1" spans="1:208">
      <c r="A93" s="31" t="s">
        <v>132</v>
      </c>
      <c r="B93" s="31" t="s">
        <v>133</v>
      </c>
      <c r="C93" s="19" t="s">
        <v>119</v>
      </c>
      <c r="D93" s="32">
        <f>3890000-30000</f>
        <v>3860000</v>
      </c>
      <c r="E93" s="24">
        <v>572000</v>
      </c>
      <c r="F93" s="22" t="s">
        <v>95</v>
      </c>
      <c r="G93" s="17">
        <f>D93-E93-E94</f>
        <v>0</v>
      </c>
      <c r="H93" s="23">
        <v>12</v>
      </c>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row>
    <row r="94" s="1" customFormat="1" ht="36" customHeight="1" spans="1:208">
      <c r="A94" s="31"/>
      <c r="B94" s="31"/>
      <c r="C94" s="19"/>
      <c r="D94" s="32"/>
      <c r="E94" s="24">
        <v>3288000</v>
      </c>
      <c r="F94" s="22" t="s">
        <v>18</v>
      </c>
      <c r="G94" s="17"/>
      <c r="H94" s="23">
        <v>2</v>
      </c>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row>
    <row r="95" s="1" customFormat="1" ht="27" customHeight="1" spans="1:208">
      <c r="A95" s="31" t="s">
        <v>134</v>
      </c>
      <c r="B95" s="31" t="s">
        <v>135</v>
      </c>
      <c r="C95" s="19" t="s">
        <v>119</v>
      </c>
      <c r="D95" s="32">
        <v>10000</v>
      </c>
      <c r="E95" s="24">
        <v>10000</v>
      </c>
      <c r="F95" s="22" t="s">
        <v>18</v>
      </c>
      <c r="G95" s="17">
        <f t="shared" si="5"/>
        <v>0</v>
      </c>
      <c r="H95" s="23">
        <v>2</v>
      </c>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row>
    <row r="96" s="1" customFormat="1" ht="27" customHeight="1" spans="1:208">
      <c r="A96" s="31" t="s">
        <v>136</v>
      </c>
      <c r="B96" s="31" t="s">
        <v>137</v>
      </c>
      <c r="C96" s="19" t="s">
        <v>119</v>
      </c>
      <c r="D96" s="32">
        <v>2411000</v>
      </c>
      <c r="E96" s="24">
        <v>2411000</v>
      </c>
      <c r="F96" s="22" t="s">
        <v>17</v>
      </c>
      <c r="G96" s="17">
        <f t="shared" si="5"/>
        <v>0</v>
      </c>
      <c r="H96" s="23">
        <v>1</v>
      </c>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row>
    <row r="97" s="1" customFormat="1" ht="28" customHeight="1" spans="1:208">
      <c r="A97" s="31" t="s">
        <v>138</v>
      </c>
      <c r="B97" s="31" t="s">
        <v>139</v>
      </c>
      <c r="C97" s="19" t="s">
        <v>119</v>
      </c>
      <c r="D97" s="32">
        <v>5320000</v>
      </c>
      <c r="E97" s="21">
        <v>5320000</v>
      </c>
      <c r="F97" s="22" t="s">
        <v>76</v>
      </c>
      <c r="G97" s="17">
        <f t="shared" si="5"/>
        <v>0</v>
      </c>
      <c r="H97" s="23">
        <v>3</v>
      </c>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row>
    <row r="98" s="1" customFormat="1" ht="27" customHeight="1" spans="1:208">
      <c r="A98" s="31" t="s">
        <v>140</v>
      </c>
      <c r="B98" s="31" t="s">
        <v>141</v>
      </c>
      <c r="C98" s="19" t="s">
        <v>119</v>
      </c>
      <c r="D98" s="32">
        <v>850000</v>
      </c>
      <c r="E98" s="24">
        <v>850000</v>
      </c>
      <c r="F98" s="22" t="s">
        <v>17</v>
      </c>
      <c r="G98" s="17">
        <f t="shared" si="5"/>
        <v>0</v>
      </c>
      <c r="H98" s="23">
        <v>1</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row>
    <row r="99" s="1" customFormat="1" ht="35" customHeight="1" spans="1:208">
      <c r="A99" s="33" t="s">
        <v>142</v>
      </c>
      <c r="B99" s="34" t="s">
        <v>143</v>
      </c>
      <c r="C99" s="19"/>
      <c r="D99" s="32">
        <v>22455900</v>
      </c>
      <c r="E99" s="24">
        <f>22455900-E101-E100</f>
        <v>19451459.14</v>
      </c>
      <c r="F99" s="22" t="s">
        <v>17</v>
      </c>
      <c r="G99" s="17">
        <f>D99-E99-E101-E100</f>
        <v>0</v>
      </c>
      <c r="H99" s="23">
        <v>1</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row>
    <row r="100" s="1" customFormat="1" ht="35" customHeight="1" spans="1:208">
      <c r="A100" s="33"/>
      <c r="B100" s="34"/>
      <c r="C100" s="19"/>
      <c r="D100" s="32"/>
      <c r="E100" s="24">
        <v>2378345</v>
      </c>
      <c r="F100" s="22" t="s">
        <v>84</v>
      </c>
      <c r="G100" s="17"/>
      <c r="H100" s="23">
        <v>9</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row>
    <row r="101" s="1" customFormat="1" ht="35" customHeight="1" spans="1:208">
      <c r="A101" s="33"/>
      <c r="B101" s="34"/>
      <c r="C101" s="19"/>
      <c r="D101" s="32"/>
      <c r="E101" s="24">
        <v>626095.86</v>
      </c>
      <c r="F101" s="22" t="s">
        <v>64</v>
      </c>
      <c r="G101" s="17"/>
      <c r="H101" s="23">
        <v>8</v>
      </c>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row>
    <row r="102" s="1" customFormat="1" ht="27" customHeight="1" spans="1:208">
      <c r="A102" s="35" t="s">
        <v>144</v>
      </c>
      <c r="B102" s="36"/>
      <c r="C102" s="37"/>
      <c r="D102" s="38">
        <f t="shared" ref="D102:G102" si="6">SUM(D4:D101)</f>
        <v>423672000</v>
      </c>
      <c r="E102" s="38">
        <f t="shared" si="6"/>
        <v>423672000</v>
      </c>
      <c r="F102" s="38">
        <f t="shared" si="6"/>
        <v>0</v>
      </c>
      <c r="G102" s="38">
        <f t="shared" si="6"/>
        <v>0</v>
      </c>
      <c r="H102" s="38"/>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row>
  </sheetData>
  <mergeCells count="2">
    <mergeCell ref="A1:H1"/>
    <mergeCell ref="F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大安何祥锋</cp:lastModifiedBy>
  <dcterms:created xsi:type="dcterms:W3CDTF">2024-01-19T06:20:25Z</dcterms:created>
  <dcterms:modified xsi:type="dcterms:W3CDTF">2024-01-19T06:21:05Z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59B20494AA47447991288F62F4103472_11</vt:lpwstr>
  </property>
  <property fmtid="{D5CDD505-2E9C-101B-9397-08002B2CF9AE}" pid="3" name="KSOProductBuildVer">
    <vt:lpwstr>2052-12.1.0.16120</vt:lpwstr>
  </property>
</Properties>
</file>