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<sst xmlns="http://schemas.openxmlformats.org/spreadsheetml/2006/main" count="239" uniqueCount="145">
  <si>
    <t>2023年统筹整合财政涉农资金分配情况统计表</t>
  </si>
  <si>
    <t>大安市财政局</t>
  </si>
  <si>
    <t>单位：元</t>
  </si>
  <si>
    <t xml:space="preserve">资金内容 </t>
  </si>
  <si>
    <t>文号</t>
  </si>
  <si>
    <t>级次</t>
  </si>
  <si>
    <t>金额</t>
  </si>
  <si>
    <t>拔付金额</t>
  </si>
  <si>
    <t>拔付单位及项目</t>
  </si>
  <si>
    <t>余额</t>
  </si>
  <si>
    <t>编号</t>
  </si>
  <si>
    <t>关于提前下达2023年财政衔接推进乡村振兴补助资金（整合部门）预算的通知</t>
  </si>
  <si>
    <t>吉财农指【2022】1038号</t>
  </si>
  <si>
    <t>中央巩固</t>
  </si>
  <si>
    <t>关于下达高标准农田建设项目计划的通知</t>
  </si>
  <si>
    <t>大安市安广镇永强村养殖小区项目</t>
  </si>
  <si>
    <t>大安市2023年庭院经济建设项目</t>
  </si>
  <si>
    <t>大安市两家子万头肉牛养殖建设项目</t>
  </si>
  <si>
    <t>大安市禽肉类产品深加工项目</t>
  </si>
  <si>
    <t>中央少数</t>
  </si>
  <si>
    <t>中央工代</t>
  </si>
  <si>
    <t>中央国林</t>
  </si>
  <si>
    <t>省级巩固</t>
  </si>
  <si>
    <t>省级工代</t>
  </si>
  <si>
    <t>关于调整财政衔接推进乡村振兴补助资金（整合部分）预算的通知</t>
  </si>
  <si>
    <t>吉财农指【2023】272号</t>
  </si>
  <si>
    <t>关于下达2023年中央财政衔接推进乡村补助资金（整合部分）预算的通知</t>
  </si>
  <si>
    <t>吉财农指【2023】270号</t>
  </si>
  <si>
    <t>关于下达2023年省级财政衔接推进乡村振兴补助资金（整合部分）预算的通知</t>
  </si>
  <si>
    <t>吉财农指【2023】111号</t>
  </si>
  <si>
    <t>关于下达2023年市级财政衔接推进乡村振兴补助资金预算的通知</t>
  </si>
  <si>
    <t>白财预指【2023】3087号</t>
  </si>
  <si>
    <t>市级</t>
  </si>
  <si>
    <t>本级投入</t>
  </si>
  <si>
    <t>大财预指【2023】1431号</t>
  </si>
  <si>
    <t>本级</t>
  </si>
  <si>
    <t>关于提前下达2023年中央水利发展资金的通知</t>
  </si>
  <si>
    <t>吉财农指[2022]0985号</t>
  </si>
  <si>
    <t>中央</t>
  </si>
  <si>
    <t xml:space="preserve">关于下达红岗子乡一心村稻米加工项目计划的通知 </t>
  </si>
  <si>
    <t>关于下达四棵树乡2023年“千村示范”基础设施建设项目计划的通知</t>
  </si>
  <si>
    <t>关于下达四棵树乡2023年“千村示范”基础设施建设项目（二）计划的通知</t>
  </si>
  <si>
    <t>关于下达月亮泡水库长山岱鱼苗基地生产堤维修工程计划的通知</t>
  </si>
  <si>
    <t>关于下达2023年粮油生产保障资金预算的通知</t>
  </si>
  <si>
    <t>吉财农指[2023]0440号</t>
  </si>
  <si>
    <t>关于下达20123年农业产业发展资金（畜牧部分脱贫县统筹整合部分）的通知</t>
  </si>
  <si>
    <t>吉财农指[2023]0319号</t>
  </si>
  <si>
    <t>关于下达2023年农业经营主体能力提升资金（畜牧部分脱贫县统筹整合部分）的通知</t>
  </si>
  <si>
    <t>吉财农指[2023]0321号</t>
  </si>
  <si>
    <t>关于下达2023年农业经营主体能力提升资金的通知</t>
  </si>
  <si>
    <t>吉财农指[2023]0492号</t>
  </si>
  <si>
    <t>关于提前下达2023年中央林业改革发展资金预算（直达资金）预算的通知</t>
  </si>
  <si>
    <t>吉财资环指[2022]1162号</t>
  </si>
  <si>
    <t>关于提前下达2023年中央林业改革发展资金预算的通知</t>
  </si>
  <si>
    <t>吉财资环指[2022]1091号</t>
  </si>
  <si>
    <t>关于下达四棵树乡白菜腌制标准化窖池建设项目计划的通知</t>
  </si>
  <si>
    <t>关于下达龙沼镇退户入区养殖小区项目（龙沼镇八方村“出村入园”建设项目）计划的通知</t>
  </si>
  <si>
    <t>关于下达2023年中央林业草原改革发展资金预算的通知</t>
  </si>
  <si>
    <t>吉财资环指[2023]0384号</t>
  </si>
  <si>
    <t>提前下达2023年中央农田建设补助资金（中央直达）</t>
  </si>
  <si>
    <t>吉财农指[2022]1097号</t>
  </si>
  <si>
    <t>关于下达2023年大安市绿色高质高效行动（旱田节水）计划的通知</t>
  </si>
  <si>
    <t>关于下达联合乡2023年“千村示范”基础设施建设项目计划的通知</t>
  </si>
  <si>
    <t>关于下达项目质保金计划通知</t>
  </si>
  <si>
    <t>关于下达大安市2023年小额信贷贴息计划的通知</t>
  </si>
  <si>
    <t>关于下达2023年“雨露计划“的通知</t>
  </si>
  <si>
    <t>关于下达大安市大赉乡乡村民宿生态旅游基础设施建设项目计划的通知</t>
  </si>
  <si>
    <t>关于下达安广镇退户入区养殖小区项目建设计划的通知</t>
  </si>
  <si>
    <t>关于下达集体经济组织建设项目的通知</t>
  </si>
  <si>
    <t>关于下达安广镇糯米深加工建设项目计划的通知</t>
  </si>
  <si>
    <t>关于下达大安市2023年庭院经济建设项目（第二批）补贴计划的通知</t>
  </si>
  <si>
    <t>关于下达2023年中央耕地建设与利用资金的通知（中央直达）</t>
  </si>
  <si>
    <t>吉财农指[2023]0442号</t>
  </si>
  <si>
    <t>关于下达乐胜乡2023年“千村示范”基础设施建设项目计划的通知</t>
  </si>
  <si>
    <t>关于下达丰收镇2023年“千村示范”基础设施建设项目计划的通知</t>
  </si>
  <si>
    <t>关于下达两家子镇2023年“千村示范”基础设施建设项目计划的通知</t>
  </si>
  <si>
    <t>关于下达大安市粪污资源化利用整县推进项目计划的通知</t>
  </si>
  <si>
    <t>关于调整2023年耕地建设与利用资金（耕地质量提升）的通知</t>
  </si>
  <si>
    <t>吉财农指[2023]0856号</t>
  </si>
  <si>
    <t>关于下达红岗子乡马营子村棚膜示范园区建设项目计划的通知</t>
  </si>
  <si>
    <t>关于提前下达2023年中央林业草原生态保护恢复资金预算的通知</t>
  </si>
  <si>
    <t>吉财资环指[2022]1092号</t>
  </si>
  <si>
    <t>关于提前下达2022年中央农村环境整治资金的通知</t>
  </si>
  <si>
    <t>吉财资环指[2023]0024号</t>
  </si>
  <si>
    <t>2023年质保金</t>
  </si>
  <si>
    <t>关于下达2023年中央农村环境整治资金（涉农整合部分）预算的通知</t>
  </si>
  <si>
    <t>吉财资环指[2023]0544号</t>
  </si>
  <si>
    <t>提前下达2023年车购税农村公路建设部分</t>
  </si>
  <si>
    <t>吉财建指[2022]1139号</t>
  </si>
  <si>
    <t>关于下达2023年车辆购置税收入补助地方预算资金（第二批“以奖代补”部分）的通知</t>
  </si>
  <si>
    <t>吉财建指[2023]0411号</t>
  </si>
  <si>
    <t>关于下达2023年中央车辆购置税收入补助地方资金（第七批）普通省道和农村公路“以奖代补”部分预算的通知</t>
  </si>
  <si>
    <t>吉财建指[2023]0646号</t>
  </si>
  <si>
    <t>关于下达2023年农村危房改造补助资金的通知</t>
  </si>
  <si>
    <t>吉财社指[2023]0632号</t>
  </si>
  <si>
    <t>关于大安市2023年农村危房改造建设项目补贴计划的通知</t>
  </si>
  <si>
    <t>提前下达2023年产粮大县奖励资金</t>
  </si>
  <si>
    <t>吉财粮指[2022]0951号</t>
  </si>
  <si>
    <t>关于下达两家子镇万头肉牛养殖建设项目（续建）计划的通知</t>
  </si>
  <si>
    <t>关于下达2023年大安市舍力镇民众村和新华村道路和排水新建中央财政以工代赈项目计划的通知</t>
  </si>
  <si>
    <t>关于下达2023年大安市舍力镇民有村道路新建中央财政以工代赈项目计划的通知</t>
  </si>
  <si>
    <t>2023年庭院经济建设项目</t>
  </si>
  <si>
    <t>关于下达红岗子乡2023年“千村示范”基础设施建设项目计划的通知</t>
  </si>
  <si>
    <t>关于下达龙沼镇2023年“千村示范”基础设施建设项目计划的通知</t>
  </si>
  <si>
    <t>关于下达海坨乡姜家村基础设施建设计划的通知</t>
  </si>
  <si>
    <t>关于提前下达2023年生猪调出大县奖励资金（省级统筹整合部分）</t>
  </si>
  <si>
    <t>吉财粮指[2022]0935号</t>
  </si>
  <si>
    <t>关于提前下达2023年中央农业资源及生态保护补助资金</t>
  </si>
  <si>
    <t>吉财农指[2022]0945号</t>
  </si>
  <si>
    <t>月亮泡水库增殖放流项目</t>
  </si>
  <si>
    <t>关于下达太山镇2023年“千村示范”基础设施建设项目计划的通知</t>
  </si>
  <si>
    <t>关于下达大安市国有林场樟子松嫁接红松示范项目建设计划的通知</t>
  </si>
  <si>
    <t>提前下达2023年中央农业资源与生态保护资金</t>
  </si>
  <si>
    <t>吉财农指[2022]1078号</t>
  </si>
  <si>
    <t>关于下达海坨乡2023年“千村示范”基础设施建设项目计划的通知</t>
  </si>
  <si>
    <t>关于下达2023年农业生态资源生态保护资金的通知</t>
  </si>
  <si>
    <t>吉财农指[2023]0491号</t>
  </si>
  <si>
    <t>关于下达2023年省级林业保护与发展补助资金（第二批）的通知</t>
  </si>
  <si>
    <t>吉财资环指[2023]0168号</t>
  </si>
  <si>
    <t>省级</t>
  </si>
  <si>
    <t>关于提前下达2023年度省水利发展补助资金的通知</t>
  </si>
  <si>
    <t>吉财农指[2022]0987号</t>
  </si>
  <si>
    <t>关于下达2023年度省级水利发展补助资金的通知（整合部分）</t>
  </si>
  <si>
    <t>吉财农指[2023]0095号</t>
  </si>
  <si>
    <t>关于提前下达2023年吉林省少数民族发展补助资金（涉农统筹整合部分）指标的通知</t>
  </si>
  <si>
    <t>吉财党政治[2022]0960号</t>
  </si>
  <si>
    <t>提前下达2023年省级乡村振兴专项资金（省级直达）</t>
  </si>
  <si>
    <t>吉财农指[2022]1064号</t>
  </si>
  <si>
    <t>关于下达新平安镇长进村等道路和排水新建设省级财政以工代赈建设项目计划的通知</t>
  </si>
  <si>
    <t>联合乡2023年农村基础设施建设项目计划的通知</t>
  </si>
  <si>
    <t>提前下达2023年省级乡村振兴专项资金</t>
  </si>
  <si>
    <t>吉财农指[2022]1065号</t>
  </si>
  <si>
    <t xml:space="preserve">关于预下达2023年省级乡村振兴补助资金（试点县统筹整合部分）的通知 </t>
  </si>
  <si>
    <t>吉财农指[2023]0101号</t>
  </si>
  <si>
    <t>关于下达2023年省级乡村振兴专项资金（试点县统筹整合资金）</t>
  </si>
  <si>
    <t>吉财农指[2023]0106号</t>
  </si>
  <si>
    <t>关于下达2023年省级乡村振兴补助资金（扶持发展村级集体经济整合部分）预算的通知</t>
  </si>
  <si>
    <t>吉财农指[2023]0268号</t>
  </si>
  <si>
    <t>关于调整2023年省级乡村振兴补助资金的通知（省级直达）</t>
  </si>
  <si>
    <t>吉财农指[2023]0686号</t>
  </si>
  <si>
    <t>关于下达2023年省级农村“厕所革命”整村推进财政奖补资金通知</t>
  </si>
  <si>
    <t>吉财村指[2023]0253号</t>
  </si>
  <si>
    <t>以前年度结余结转</t>
  </si>
  <si>
    <t>大财涉农指【2023】0013号</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</si>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</sst>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0_ "/>
  </numFmts>
  <fonts count="25">
    <font>
      <sz val="11"/>
      <color theme="1"/>
      <name val="宋体"/>
      <charset val="134"/>
      <scheme val="minor"/>
    </font>
    <font>
      <sz val="10"/>
      <color theme="1"/>
      <name val="宋体"/>
      <charset val="134"/>
      <scheme val="minor"/>
    </font>
    <font>
      <b/>
      <sz val="18"/>
      <color theme="1"/>
      <name val="宋体"/>
      <charset val="134"/>
      <scheme val="minor"/>
    </font>
    <font>
      <b/>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cellStyleXfs>
  <cellXfs count="40">
    <xf numFmtId="0" fontId="0" fillId="0" borderId="0" xfId="0">
      <alignment vertical="center"/>
    </xf>
    <xf numFmtId="0" fontId="0" fillId="2" borderId="0" xfId="0" applyFont="1" applyFill="1" applyAlignment="1">
      <alignment vertical="center"/>
    </xf>
    <xf numFmtId="0" fontId="1" fillId="2" borderId="0" xfId="0" applyFont="1" applyFill="1" applyAlignment="1">
      <alignment vertical="center" wrapText="1"/>
    </xf>
    <xf numFmtId="0" fontId="0" fillId="2" borderId="0" xfId="0" applyNumberFormat="1" applyFont="1" applyFill="1" applyAlignment="1">
      <alignment horizontal="center" vertical="center" wrapText="1"/>
    </xf>
    <xf numFmtId="0" fontId="0" fillId="2" borderId="0" xfId="0" applyFont="1" applyFill="1" applyAlignment="1">
      <alignment horizontal="center" vertical="center"/>
    </xf>
    <xf numFmtId="0" fontId="0" fillId="2" borderId="0" xfId="0" applyFont="1" applyFill="1" applyAlignment="1">
      <alignment vertical="center" wrapText="1"/>
    </xf>
    <xf numFmtId="176" fontId="2" fillId="2" borderId="0" xfId="0" applyNumberFormat="1" applyFont="1" applyFill="1" applyAlignment="1">
      <alignment horizontal="center" vertical="center"/>
    </xf>
    <xf numFmtId="0" fontId="2" fillId="2" borderId="0" xfId="0" applyNumberFormat="1" applyFont="1" applyFill="1" applyAlignment="1">
      <alignment horizontal="center" vertical="center" wrapText="1"/>
    </xf>
    <xf numFmtId="176" fontId="2" fillId="2" borderId="0" xfId="0" applyNumberFormat="1" applyFont="1" applyFill="1" applyAlignment="1">
      <alignment horizontal="center" vertical="center" wrapText="1"/>
    </xf>
    <xf numFmtId="176" fontId="0" fillId="2" borderId="0" xfId="0" applyNumberFormat="1" applyFont="1" applyFill="1" applyAlignment="1">
      <alignment horizontal="center" vertical="center"/>
    </xf>
    <xf numFmtId="177" fontId="0"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xf>
    <xf numFmtId="176" fontId="1" fillId="2" borderId="3" xfId="0" applyNumberFormat="1" applyFont="1" applyFill="1" applyBorder="1" applyAlignment="1">
      <alignment horizontal="center" vertical="center"/>
    </xf>
    <xf numFmtId="178" fontId="4" fillId="2" borderId="3" xfId="0" applyNumberFormat="1" applyFont="1" applyFill="1" applyBorder="1" applyAlignment="1">
      <alignment horizontal="center" vertical="center"/>
    </xf>
    <xf numFmtId="0" fontId="4" fillId="2" borderId="3" xfId="0" applyFont="1" applyFill="1" applyBorder="1" applyAlignment="1">
      <alignment horizontal="left" vertical="center" wrapText="1"/>
    </xf>
    <xf numFmtId="179" fontId="1" fillId="2" borderId="3" xfId="0" applyNumberFormat="1" applyFont="1" applyFill="1" applyBorder="1" applyAlignment="1">
      <alignment horizontal="center" vertical="center"/>
    </xf>
    <xf numFmtId="178" fontId="4" fillId="2" borderId="3" xfId="0" applyNumberFormat="1" applyFont="1" applyFill="1" applyBorder="1" applyAlignment="1">
      <alignment horizontal="center" vertical="center" wrapText="1"/>
    </xf>
    <xf numFmtId="178" fontId="4" fillId="2" borderId="4" xfId="0" applyNumberFormat="1" applyFont="1" applyFill="1" applyBorder="1" applyAlignment="1">
      <alignment horizontal="center" vertical="center" wrapText="1"/>
    </xf>
    <xf numFmtId="0" fontId="4" fillId="2" borderId="4" xfId="0" applyFont="1" applyFill="1" applyBorder="1" applyAlignment="1">
      <alignment horizontal="left" vertical="center" wrapText="1"/>
    </xf>
    <xf numFmtId="0" fontId="1" fillId="2" borderId="3" xfId="49" applyFont="1" applyFill="1" applyBorder="1" applyAlignment="1">
      <alignment horizontal="center" vertical="center" wrapText="1"/>
    </xf>
    <xf numFmtId="179" fontId="1" fillId="2" borderId="3" xfId="0" applyNumberFormat="1" applyFont="1" applyFill="1" applyBorder="1" applyAlignment="1">
      <alignment horizontal="center" vertical="center" wrapText="1"/>
    </xf>
    <xf numFmtId="0" fontId="1" fillId="2" borderId="0" xfId="0" applyFont="1" applyFill="1" applyAlignment="1">
      <alignment vertical="center"/>
    </xf>
    <xf numFmtId="0" fontId="3" fillId="2" borderId="0" xfId="0" applyFont="1" applyFill="1" applyAlignment="1">
      <alignment vertical="center"/>
    </xf>
    <xf numFmtId="41" fontId="1" fillId="2" borderId="3" xfId="49" applyNumberFormat="1" applyFont="1" applyFill="1" applyBorder="1" applyAlignment="1">
      <alignment horizontal="center" vertical="center" wrapText="1"/>
    </xf>
    <xf numFmtId="43" fontId="1" fillId="2" borderId="3" xfId="49" applyNumberFormat="1" applyFont="1" applyFill="1" applyBorder="1" applyAlignment="1">
      <alignment horizontal="center" vertical="center" wrapText="1"/>
    </xf>
    <xf numFmtId="0" fontId="1" fillId="2" borderId="3" xfId="22" applyFont="1" applyFill="1" applyBorder="1" applyAlignment="1">
      <alignment horizontal="left" vertical="center" wrapText="1"/>
    </xf>
    <xf numFmtId="0" fontId="1" fillId="2" borderId="3" xfId="22"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176" fontId="3" fillId="2" borderId="3" xfId="0" applyNumberFormat="1" applyFont="1" applyFill="1" applyBorder="1" applyAlignment="1">
      <alignment horizontal="center" vertical="center"/>
    </xf>
    <xf numFmtId="0" fontId="3" fillId="2"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Z102"/>
  <sheetViews>
    <sheetView tabSelected="1" workbookViewId="0">
      <selection activeCell="A1" sqref="A1:H1"/>
    </sheetView>
  </sheetViews>
  <sheetFormatPr defaultColWidth="9" defaultRowHeight="13.5"/>
  <cols>
    <col min="1" max="1" width="25.75" style="1" customWidth="1"/>
    <col min="2" max="2" width="14" style="3" customWidth="1"/>
    <col min="3" max="3" width="9.875" style="4" customWidth="1"/>
    <col min="4" max="4" width="16.5" style="4" customWidth="1"/>
    <col min="5" max="5" width="17.375" style="4" customWidth="1"/>
    <col min="6" max="6" width="28.75" style="5" customWidth="1"/>
    <col min="7" max="7" width="15.875" style="1" customWidth="1"/>
    <col min="8" max="8" width="8.125" style="1" customWidth="1"/>
    <col min="9" max="16384" width="9" style="1"/>
  </cols>
  <sheetData>
    <row r="1" s="1" customFormat="1" ht="22.5" spans="1:208">
      <c r="A1" s="6" t="s">
        <v>0</v>
      </c>
      <c r="B1" s="7"/>
      <c r="C1" s="6"/>
      <c r="D1" s="6"/>
      <c r="E1" s="6"/>
      <c r="F1" s="8"/>
      <c r="G1" s="6"/>
      <c r="H1" s="6"/>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row>
    <row r="2" s="1" customFormat="1" ht="21" customHeight="1" spans="1:208">
      <c r="A2" s="1" t="s">
        <v>1</v>
      </c>
      <c r="B2" s="3"/>
      <c r="C2" s="4"/>
      <c r="D2" s="4"/>
      <c r="E2" s="9" t="s">
        <v>2</v>
      </c>
      <c r="F2" s="10"/>
      <c r="G2" s="10"/>
      <c r="H2" s="10"/>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row>
    <row r="3" s="1" customFormat="1" ht="29" customHeight="1" spans="1:208">
      <c r="A3" s="11" t="s">
        <v>3</v>
      </c>
      <c r="B3" s="12" t="s">
        <v>4</v>
      </c>
      <c r="C3" s="13" t="s">
        <v>5</v>
      </c>
      <c r="D3" s="14" t="s">
        <v>6</v>
      </c>
      <c r="E3" s="15" t="s">
        <v>7</v>
      </c>
      <c r="F3" s="16" t="s">
        <v>8</v>
      </c>
      <c r="G3" s="15" t="s">
        <v>9</v>
      </c>
      <c r="H3" s="11" t="s">
        <v>10</v>
      </c>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row>
    <row r="4" s="1" customFormat="1" ht="36" customHeight="1" spans="1:208">
      <c r="A4" s="17" t="s">
        <v>11</v>
      </c>
      <c r="B4" s="18" t="s">
        <v>12</v>
      </c>
      <c r="C4" s="19" t="s">
        <v>13</v>
      </c>
      <c r="D4" s="20">
        <f>122640000-680000-4560000-1940000-13400000</f>
        <v>102060000</v>
      </c>
      <c r="E4" s="21">
        <v>47790000</v>
      </c>
      <c r="F4" s="22" t="s">
        <v>14</v>
      </c>
      <c r="G4" s="20">
        <f>D4-E4-E5-E6-E8-E7</f>
        <v>0</v>
      </c>
      <c r="H4" s="23">
        <v>6</v>
      </c>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row>
    <row r="5" s="1" customFormat="1" ht="24" customHeight="1" spans="1:208">
      <c r="A5" s="17"/>
      <c r="B5" s="18"/>
      <c r="C5" s="19"/>
      <c r="D5" s="20"/>
      <c r="E5" s="21">
        <v>10000000</v>
      </c>
      <c r="F5" s="22" t="s">
        <v>15</v>
      </c>
      <c r="G5" s="20"/>
      <c r="H5" s="23">
        <v>17</v>
      </c>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row>
    <row r="6" s="1" customFormat="1" ht="24" customHeight="1" spans="1:208">
      <c r="A6" s="17"/>
      <c r="B6" s="18"/>
      <c r="C6" s="19"/>
      <c r="D6" s="20"/>
      <c r="E6" s="21">
        <v>13190928</v>
      </c>
      <c r="F6" s="22" t="s">
        <v>16</v>
      </c>
      <c r="G6" s="20"/>
      <c r="H6" s="23">
        <v>4</v>
      </c>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row>
    <row r="7" s="1" customFormat="1" ht="24" customHeight="1" spans="1:208">
      <c r="A7" s="17"/>
      <c r="B7" s="18"/>
      <c r="C7" s="19"/>
      <c r="D7" s="20"/>
      <c r="E7" s="21">
        <v>10000000</v>
      </c>
      <c r="F7" s="22" t="s">
        <v>17</v>
      </c>
      <c r="G7" s="20"/>
      <c r="H7" s="23">
        <v>1</v>
      </c>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row>
    <row r="8" s="1" customFormat="1" ht="24" customHeight="1" spans="1:208">
      <c r="A8" s="17"/>
      <c r="B8" s="18"/>
      <c r="C8" s="19"/>
      <c r="D8" s="20"/>
      <c r="E8" s="21">
        <v>21079072</v>
      </c>
      <c r="F8" s="22" t="s">
        <v>18</v>
      </c>
      <c r="G8" s="20"/>
      <c r="H8" s="23">
        <v>2</v>
      </c>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row>
    <row r="9" s="1" customFormat="1" ht="24" customHeight="1" spans="1:208">
      <c r="A9" s="17"/>
      <c r="B9" s="18"/>
      <c r="C9" s="19" t="s">
        <v>19</v>
      </c>
      <c r="D9" s="20">
        <v>680000</v>
      </c>
      <c r="E9" s="21">
        <v>680000</v>
      </c>
      <c r="F9" s="22" t="s">
        <v>18</v>
      </c>
      <c r="G9" s="20">
        <f t="shared" ref="G9:G11" si="0">D9-E9</f>
        <v>0</v>
      </c>
      <c r="H9" s="23">
        <v>2</v>
      </c>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row>
    <row r="10" s="1" customFormat="1" ht="24" customHeight="1" spans="1:208">
      <c r="A10" s="17"/>
      <c r="B10" s="18"/>
      <c r="C10" s="19" t="s">
        <v>20</v>
      </c>
      <c r="D10" s="20">
        <v>4560000</v>
      </c>
      <c r="E10" s="21">
        <v>4560000</v>
      </c>
      <c r="F10" s="22" t="s">
        <v>18</v>
      </c>
      <c r="G10" s="20">
        <f t="shared" si="0"/>
        <v>0</v>
      </c>
      <c r="H10" s="23">
        <v>2</v>
      </c>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row>
    <row r="11" s="1" customFormat="1" ht="24" customHeight="1" spans="1:208">
      <c r="A11" s="17"/>
      <c r="B11" s="18"/>
      <c r="C11" s="19" t="s">
        <v>21</v>
      </c>
      <c r="D11" s="20">
        <v>1940000</v>
      </c>
      <c r="E11" s="21">
        <v>1940000</v>
      </c>
      <c r="F11" s="22" t="s">
        <v>18</v>
      </c>
      <c r="G11" s="20">
        <f t="shared" si="0"/>
        <v>0</v>
      </c>
      <c r="H11" s="23">
        <v>2</v>
      </c>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row>
    <row r="12" s="1" customFormat="1" ht="24" customHeight="1" spans="1:208">
      <c r="A12" s="17"/>
      <c r="B12" s="18"/>
      <c r="C12" s="19" t="s">
        <v>22</v>
      </c>
      <c r="D12" s="20">
        <v>4890000</v>
      </c>
      <c r="E12" s="21">
        <v>1090000</v>
      </c>
      <c r="F12" s="22" t="s">
        <v>18</v>
      </c>
      <c r="G12" s="20">
        <f>D12-E12-E13</f>
        <v>0</v>
      </c>
      <c r="H12" s="23">
        <v>2</v>
      </c>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row>
    <row r="13" s="1" customFormat="1" ht="24" customHeight="1" spans="1:208">
      <c r="A13" s="17"/>
      <c r="B13" s="18"/>
      <c r="C13" s="19"/>
      <c r="D13" s="20"/>
      <c r="E13" s="21">
        <v>3800000</v>
      </c>
      <c r="F13" s="22" t="s">
        <v>15</v>
      </c>
      <c r="G13" s="20"/>
      <c r="H13" s="23">
        <v>17</v>
      </c>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row>
    <row r="14" s="1" customFormat="1" ht="24" customHeight="1" spans="1:208">
      <c r="A14" s="17"/>
      <c r="B14" s="18"/>
      <c r="C14" s="19" t="s">
        <v>23</v>
      </c>
      <c r="D14" s="20">
        <v>5200000</v>
      </c>
      <c r="E14" s="21">
        <v>5200000</v>
      </c>
      <c r="F14" s="22" t="s">
        <v>15</v>
      </c>
      <c r="G14" s="20">
        <f t="shared" ref="G14:G23" si="1">D14-E14</f>
        <v>0</v>
      </c>
      <c r="H14" s="23">
        <v>17</v>
      </c>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row>
    <row r="15" s="1" customFormat="1" ht="33" customHeight="1" spans="1:208">
      <c r="A15" s="17" t="s">
        <v>24</v>
      </c>
      <c r="B15" s="18" t="s">
        <v>25</v>
      </c>
      <c r="C15" s="19" t="s">
        <v>22</v>
      </c>
      <c r="D15" s="20">
        <v>14000000</v>
      </c>
      <c r="E15" s="21">
        <f>11930000+1500000</f>
        <v>13430000</v>
      </c>
      <c r="F15" s="22" t="s">
        <v>14</v>
      </c>
      <c r="G15" s="20">
        <f>D15-E15-E16</f>
        <v>0</v>
      </c>
      <c r="H15" s="23">
        <v>6</v>
      </c>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row>
    <row r="16" s="1" customFormat="1" ht="24" customHeight="1" spans="1:208">
      <c r="A16" s="17"/>
      <c r="B16" s="18"/>
      <c r="C16" s="19"/>
      <c r="D16" s="20"/>
      <c r="E16" s="21">
        <f>2070000-1500000</f>
        <v>570000</v>
      </c>
      <c r="F16" s="22" t="s">
        <v>18</v>
      </c>
      <c r="G16" s="20"/>
      <c r="H16" s="23">
        <v>2</v>
      </c>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row>
    <row r="17" s="1" customFormat="1" ht="33" customHeight="1" spans="1:208">
      <c r="A17" s="17" t="s">
        <v>26</v>
      </c>
      <c r="B17" s="18" t="s">
        <v>27</v>
      </c>
      <c r="C17" s="19" t="s">
        <v>13</v>
      </c>
      <c r="D17" s="20">
        <v>7000000</v>
      </c>
      <c r="E17" s="24">
        <v>7000000</v>
      </c>
      <c r="F17" s="22" t="s">
        <v>18</v>
      </c>
      <c r="G17" s="20">
        <f t="shared" si="1"/>
        <v>0</v>
      </c>
      <c r="H17" s="23">
        <v>2</v>
      </c>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row>
    <row r="18" s="1" customFormat="1" ht="27" customHeight="1" spans="1:208">
      <c r="A18" s="17"/>
      <c r="B18" s="18"/>
      <c r="C18" s="19" t="s">
        <v>19</v>
      </c>
      <c r="D18" s="20">
        <v>120000</v>
      </c>
      <c r="E18" s="24">
        <v>120000</v>
      </c>
      <c r="F18" s="22" t="s">
        <v>18</v>
      </c>
      <c r="G18" s="20">
        <f t="shared" si="1"/>
        <v>0</v>
      </c>
      <c r="H18" s="23">
        <v>2</v>
      </c>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row>
    <row r="19" s="1" customFormat="1" ht="27" customHeight="1" spans="1:208">
      <c r="A19" s="17"/>
      <c r="B19" s="18"/>
      <c r="C19" s="19" t="s">
        <v>20</v>
      </c>
      <c r="D19" s="20">
        <v>3040000</v>
      </c>
      <c r="E19" s="24">
        <v>3040000</v>
      </c>
      <c r="F19" s="22" t="s">
        <v>18</v>
      </c>
      <c r="G19" s="20">
        <f t="shared" si="1"/>
        <v>0</v>
      </c>
      <c r="H19" s="23">
        <v>2</v>
      </c>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row>
    <row r="20" s="1" customFormat="1" ht="27" customHeight="1" spans="1:208">
      <c r="A20" s="17"/>
      <c r="B20" s="18"/>
      <c r="C20" s="19" t="s">
        <v>21</v>
      </c>
      <c r="D20" s="20">
        <v>390000</v>
      </c>
      <c r="E20" s="24">
        <v>390000</v>
      </c>
      <c r="F20" s="22" t="s">
        <v>18</v>
      </c>
      <c r="G20" s="20">
        <f t="shared" si="1"/>
        <v>0</v>
      </c>
      <c r="H20" s="23">
        <v>2</v>
      </c>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row>
    <row r="21" s="1" customFormat="1" ht="36" customHeight="1" spans="1:208">
      <c r="A21" s="17" t="s">
        <v>28</v>
      </c>
      <c r="B21" s="18" t="s">
        <v>29</v>
      </c>
      <c r="C21" s="19" t="s">
        <v>22</v>
      </c>
      <c r="D21" s="20">
        <v>5840000</v>
      </c>
      <c r="E21" s="21">
        <v>5840000</v>
      </c>
      <c r="F21" s="22" t="s">
        <v>18</v>
      </c>
      <c r="G21" s="20">
        <f t="shared" si="1"/>
        <v>0</v>
      </c>
      <c r="H21" s="23">
        <v>2</v>
      </c>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row>
    <row r="22" s="1" customFormat="1" ht="36" customHeight="1" spans="1:208">
      <c r="A22" s="17" t="s">
        <v>30</v>
      </c>
      <c r="B22" s="18" t="s">
        <v>31</v>
      </c>
      <c r="C22" s="19" t="s">
        <v>32</v>
      </c>
      <c r="D22" s="20">
        <v>200000</v>
      </c>
      <c r="E22" s="21">
        <v>200000</v>
      </c>
      <c r="F22" s="22" t="s">
        <v>18</v>
      </c>
      <c r="G22" s="20">
        <f t="shared" si="1"/>
        <v>0</v>
      </c>
      <c r="H22" s="23">
        <v>2</v>
      </c>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row>
    <row r="23" s="1" customFormat="1" ht="22" customHeight="1" spans="1:208">
      <c r="A23" s="17" t="s">
        <v>33</v>
      </c>
      <c r="B23" s="18" t="s">
        <v>34</v>
      </c>
      <c r="C23" s="19" t="s">
        <v>35</v>
      </c>
      <c r="D23" s="20">
        <v>15000000</v>
      </c>
      <c r="E23" s="21">
        <v>15000000</v>
      </c>
      <c r="F23" s="22" t="s">
        <v>18</v>
      </c>
      <c r="G23" s="20">
        <f t="shared" si="1"/>
        <v>0</v>
      </c>
      <c r="H23" s="23">
        <v>2</v>
      </c>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row>
    <row r="24" s="1" customFormat="1" ht="26" customHeight="1" spans="1:208">
      <c r="A24" s="17"/>
      <c r="B24" s="18"/>
      <c r="C24" s="19"/>
      <c r="D24" s="20"/>
      <c r="E24" s="21"/>
      <c r="F24" s="22"/>
      <c r="G24" s="20"/>
      <c r="H24" s="23"/>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row>
    <row r="25" s="1" customFormat="1" ht="28" customHeight="1" spans="1:208">
      <c r="A25" s="17" t="s">
        <v>36</v>
      </c>
      <c r="B25" s="18" t="s">
        <v>37</v>
      </c>
      <c r="C25" s="19" t="s">
        <v>38</v>
      </c>
      <c r="D25" s="20">
        <v>10270000</v>
      </c>
      <c r="E25" s="21">
        <v>3480000</v>
      </c>
      <c r="F25" s="22" t="s">
        <v>39</v>
      </c>
      <c r="G25" s="20">
        <f>D25-E25-E26-E27-E28-E29</f>
        <v>0</v>
      </c>
      <c r="H25" s="23">
        <v>21</v>
      </c>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row>
    <row r="26" s="1" customFormat="1" ht="36" customHeight="1" spans="1:208">
      <c r="A26" s="17"/>
      <c r="B26" s="18"/>
      <c r="C26" s="19"/>
      <c r="D26" s="20"/>
      <c r="E26" s="21">
        <v>1000000</v>
      </c>
      <c r="F26" s="22" t="s">
        <v>40</v>
      </c>
      <c r="G26" s="20"/>
      <c r="H26" s="23">
        <v>26</v>
      </c>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row>
    <row r="27" s="1" customFormat="1" ht="36" customHeight="1" spans="1:208">
      <c r="A27" s="17"/>
      <c r="B27" s="18"/>
      <c r="C27" s="19"/>
      <c r="D27" s="20"/>
      <c r="E27" s="21">
        <v>620000</v>
      </c>
      <c r="F27" s="22" t="s">
        <v>41</v>
      </c>
      <c r="G27" s="20"/>
      <c r="H27" s="23">
        <v>27</v>
      </c>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row>
    <row r="28" s="1" customFormat="1" ht="36" customHeight="1" spans="1:208">
      <c r="A28" s="17"/>
      <c r="B28" s="18"/>
      <c r="C28" s="19"/>
      <c r="D28" s="20"/>
      <c r="E28" s="21">
        <v>5000000</v>
      </c>
      <c r="F28" s="22" t="s">
        <v>42</v>
      </c>
      <c r="G28" s="20"/>
      <c r="H28" s="23">
        <v>14</v>
      </c>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row>
    <row r="29" s="1" customFormat="1" ht="36" customHeight="1" spans="1:208">
      <c r="A29" s="17"/>
      <c r="B29" s="18"/>
      <c r="C29" s="19"/>
      <c r="D29" s="20"/>
      <c r="E29" s="21">
        <v>170000</v>
      </c>
      <c r="F29" s="22" t="s">
        <v>18</v>
      </c>
      <c r="G29" s="20"/>
      <c r="H29" s="23">
        <v>2</v>
      </c>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row>
    <row r="30" s="1" customFormat="1" ht="36" customHeight="1" spans="1:208">
      <c r="A30" s="17" t="s">
        <v>43</v>
      </c>
      <c r="B30" s="18" t="s">
        <v>44</v>
      </c>
      <c r="C30" s="19" t="s">
        <v>38</v>
      </c>
      <c r="D30" s="20">
        <v>7540000</v>
      </c>
      <c r="E30" s="21">
        <v>7540000</v>
      </c>
      <c r="F30" s="22" t="s">
        <v>18</v>
      </c>
      <c r="G30" s="20">
        <f t="shared" ref="G30:G34" si="2">D30-E30</f>
        <v>0</v>
      </c>
      <c r="H30" s="23">
        <v>2</v>
      </c>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row>
    <row r="31" s="1" customFormat="1" ht="36" customHeight="1" spans="1:208">
      <c r="A31" s="17" t="s">
        <v>45</v>
      </c>
      <c r="B31" s="18" t="s">
        <v>46</v>
      </c>
      <c r="C31" s="19" t="s">
        <v>38</v>
      </c>
      <c r="D31" s="20">
        <v>5000000</v>
      </c>
      <c r="E31" s="21">
        <v>5000000</v>
      </c>
      <c r="F31" s="22" t="s">
        <v>18</v>
      </c>
      <c r="G31" s="20">
        <f t="shared" si="2"/>
        <v>0</v>
      </c>
      <c r="H31" s="23">
        <v>2</v>
      </c>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row>
    <row r="32" s="1" customFormat="1" ht="36" customHeight="1" spans="1:208">
      <c r="A32" s="17" t="s">
        <v>47</v>
      </c>
      <c r="B32" s="18" t="s">
        <v>48</v>
      </c>
      <c r="C32" s="19" t="s">
        <v>38</v>
      </c>
      <c r="D32" s="20">
        <v>310000</v>
      </c>
      <c r="E32" s="21">
        <v>310000</v>
      </c>
      <c r="F32" s="22" t="s">
        <v>18</v>
      </c>
      <c r="G32" s="20">
        <f t="shared" si="2"/>
        <v>0</v>
      </c>
      <c r="H32" s="23">
        <v>2</v>
      </c>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row>
    <row r="33" s="1" customFormat="1" ht="36" customHeight="1" spans="1:208">
      <c r="A33" s="17" t="s">
        <v>49</v>
      </c>
      <c r="B33" s="18" t="s">
        <v>50</v>
      </c>
      <c r="C33" s="19" t="s">
        <v>38</v>
      </c>
      <c r="D33" s="20">
        <v>10200000</v>
      </c>
      <c r="E33" s="21">
        <v>10200000</v>
      </c>
      <c r="F33" s="22" t="s">
        <v>18</v>
      </c>
      <c r="G33" s="20">
        <f t="shared" si="2"/>
        <v>0</v>
      </c>
      <c r="H33" s="23">
        <v>2</v>
      </c>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row>
    <row r="34" s="1" customFormat="1" ht="36" customHeight="1" spans="1:208">
      <c r="A34" s="17" t="s">
        <v>51</v>
      </c>
      <c r="B34" s="18" t="s">
        <v>52</v>
      </c>
      <c r="C34" s="19" t="s">
        <v>38</v>
      </c>
      <c r="D34" s="20">
        <f>2420000-40000</f>
        <v>2380000</v>
      </c>
      <c r="E34" s="21">
        <v>2380000</v>
      </c>
      <c r="F34" s="22" t="s">
        <v>18</v>
      </c>
      <c r="G34" s="20">
        <f t="shared" si="2"/>
        <v>0</v>
      </c>
      <c r="H34" s="23">
        <v>2</v>
      </c>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row>
    <row r="35" s="1" customFormat="1" ht="36" customHeight="1" spans="1:208">
      <c r="A35" s="17" t="s">
        <v>53</v>
      </c>
      <c r="B35" s="18" t="s">
        <v>54</v>
      </c>
      <c r="C35" s="19" t="s">
        <v>38</v>
      </c>
      <c r="D35" s="20">
        <v>13615700</v>
      </c>
      <c r="E35" s="21">
        <v>8620000</v>
      </c>
      <c r="F35" s="22" t="s">
        <v>18</v>
      </c>
      <c r="G35" s="20">
        <f>D35-E35-E36-E37</f>
        <v>0</v>
      </c>
      <c r="H35" s="23">
        <v>2</v>
      </c>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row>
    <row r="36" s="1" customFormat="1" ht="36" customHeight="1" spans="1:208">
      <c r="A36" s="17"/>
      <c r="B36" s="18"/>
      <c r="C36" s="19"/>
      <c r="D36" s="20"/>
      <c r="E36" s="21">
        <v>3200000</v>
      </c>
      <c r="F36" s="22" t="s">
        <v>55</v>
      </c>
      <c r="G36" s="17"/>
      <c r="H36" s="23">
        <v>25</v>
      </c>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row>
    <row r="37" s="1" customFormat="1" ht="36" customHeight="1" spans="1:208">
      <c r="A37" s="17"/>
      <c r="B37" s="18"/>
      <c r="C37" s="19"/>
      <c r="D37" s="20"/>
      <c r="E37" s="25">
        <v>1795700</v>
      </c>
      <c r="F37" s="26" t="s">
        <v>56</v>
      </c>
      <c r="G37" s="17"/>
      <c r="H37" s="23">
        <v>18</v>
      </c>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0"/>
      <c r="FG37" s="30"/>
      <c r="FH37" s="30"/>
      <c r="FI37" s="30"/>
      <c r="FJ37" s="30"/>
      <c r="FK37" s="30"/>
      <c r="FL37" s="30"/>
      <c r="FM37" s="30"/>
      <c r="FN37" s="30"/>
      <c r="FO37" s="30"/>
      <c r="FP37" s="30"/>
      <c r="FQ37" s="30"/>
      <c r="FR37" s="30"/>
      <c r="FS37" s="30"/>
      <c r="FT37" s="30"/>
      <c r="FU37" s="30"/>
      <c r="FV37" s="30"/>
      <c r="FW37" s="30"/>
      <c r="FX37" s="30"/>
      <c r="FY37" s="30"/>
      <c r="FZ37" s="30"/>
      <c r="GA37" s="30"/>
      <c r="GB37" s="30"/>
      <c r="GC37" s="30"/>
      <c r="GD37" s="30"/>
      <c r="GE37" s="30"/>
      <c r="GF37" s="30"/>
      <c r="GG37" s="30"/>
      <c r="GH37" s="30"/>
      <c r="GI37" s="30"/>
      <c r="GJ37" s="30"/>
      <c r="GK37" s="30"/>
      <c r="GL37" s="30"/>
      <c r="GM37" s="30"/>
      <c r="GN37" s="30"/>
      <c r="GO37" s="30"/>
      <c r="GP37" s="30"/>
      <c r="GQ37" s="30"/>
      <c r="GR37" s="30"/>
      <c r="GS37" s="30"/>
      <c r="GT37" s="30"/>
      <c r="GU37" s="30"/>
      <c r="GV37" s="30"/>
      <c r="GW37" s="30"/>
      <c r="GX37" s="30"/>
      <c r="GY37" s="30"/>
      <c r="GZ37" s="30"/>
    </row>
    <row r="38" s="1" customFormat="1" ht="36" customHeight="1" spans="1:208">
      <c r="A38" s="17" t="s">
        <v>57</v>
      </c>
      <c r="B38" s="18" t="s">
        <v>58</v>
      </c>
      <c r="C38" s="19" t="s">
        <v>38</v>
      </c>
      <c r="D38" s="20">
        <v>60000</v>
      </c>
      <c r="E38" s="21">
        <v>60000</v>
      </c>
      <c r="F38" s="22" t="s">
        <v>18</v>
      </c>
      <c r="G38" s="20">
        <f>D38-E38</f>
        <v>0</v>
      </c>
      <c r="H38" s="23">
        <v>2</v>
      </c>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30"/>
      <c r="FT38" s="30"/>
      <c r="FU38" s="30"/>
      <c r="FV38" s="30"/>
      <c r="FW38" s="30"/>
      <c r="FX38" s="30"/>
      <c r="FY38" s="30"/>
      <c r="FZ38" s="30"/>
      <c r="GA38" s="30"/>
      <c r="GB38" s="30"/>
      <c r="GC38" s="30"/>
      <c r="GD38" s="30"/>
      <c r="GE38" s="30"/>
      <c r="GF38" s="30"/>
      <c r="GG38" s="30"/>
      <c r="GH38" s="30"/>
      <c r="GI38" s="30"/>
      <c r="GJ38" s="30"/>
      <c r="GK38" s="30"/>
      <c r="GL38" s="30"/>
      <c r="GM38" s="30"/>
      <c r="GN38" s="30"/>
      <c r="GO38" s="30"/>
      <c r="GP38" s="30"/>
      <c r="GQ38" s="30"/>
      <c r="GR38" s="30"/>
      <c r="GS38" s="30"/>
      <c r="GT38" s="30"/>
      <c r="GU38" s="30"/>
      <c r="GV38" s="30"/>
      <c r="GW38" s="30"/>
      <c r="GX38" s="30"/>
      <c r="GY38" s="30"/>
      <c r="GZ38" s="30"/>
    </row>
    <row r="39" s="1" customFormat="1" ht="29" customHeight="1" spans="1:208">
      <c r="A39" s="17" t="s">
        <v>59</v>
      </c>
      <c r="B39" s="18" t="s">
        <v>60</v>
      </c>
      <c r="C39" s="19" t="s">
        <v>38</v>
      </c>
      <c r="D39" s="20">
        <v>47540000</v>
      </c>
      <c r="E39" s="21">
        <f>100000000-E4-E15-30000000</f>
        <v>8780000</v>
      </c>
      <c r="F39" s="22" t="s">
        <v>14</v>
      </c>
      <c r="G39" s="20">
        <f>D39-E39-E40-E41-E42-E43-E44-E45-E46-E47-E48-E49-E50-E51</f>
        <v>0</v>
      </c>
      <c r="H39" s="23">
        <v>6</v>
      </c>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0"/>
      <c r="FG39" s="30"/>
      <c r="FH39" s="30"/>
      <c r="FI39" s="30"/>
      <c r="FJ39" s="30"/>
      <c r="FK39" s="30"/>
      <c r="FL39" s="30"/>
      <c r="FM39" s="30"/>
      <c r="FN39" s="30"/>
      <c r="FO39" s="30"/>
      <c r="FP39" s="30"/>
      <c r="FQ39" s="30"/>
      <c r="FR39" s="30"/>
      <c r="FS39" s="30"/>
      <c r="FT39" s="30"/>
      <c r="FU39" s="30"/>
      <c r="FV39" s="30"/>
      <c r="FW39" s="30"/>
      <c r="FX39" s="30"/>
      <c r="FY39" s="30"/>
      <c r="FZ39" s="30"/>
      <c r="GA39" s="30"/>
      <c r="GB39" s="30"/>
      <c r="GC39" s="30"/>
      <c r="GD39" s="30"/>
      <c r="GE39" s="30"/>
      <c r="GF39" s="30"/>
      <c r="GG39" s="30"/>
      <c r="GH39" s="30"/>
      <c r="GI39" s="30"/>
      <c r="GJ39" s="30"/>
      <c r="GK39" s="30"/>
      <c r="GL39" s="30"/>
      <c r="GM39" s="30"/>
      <c r="GN39" s="30"/>
      <c r="GO39" s="30"/>
      <c r="GP39" s="30"/>
      <c r="GQ39" s="30"/>
      <c r="GR39" s="30"/>
      <c r="GS39" s="30"/>
      <c r="GT39" s="30"/>
      <c r="GU39" s="30"/>
      <c r="GV39" s="30"/>
      <c r="GW39" s="30"/>
      <c r="GX39" s="30"/>
      <c r="GY39" s="30"/>
      <c r="GZ39" s="30"/>
    </row>
    <row r="40" s="1" customFormat="1" ht="30" customHeight="1" spans="1:208">
      <c r="A40" s="17"/>
      <c r="B40" s="18"/>
      <c r="C40" s="19"/>
      <c r="D40" s="20"/>
      <c r="E40" s="24">
        <v>3420000</v>
      </c>
      <c r="F40" s="22" t="s">
        <v>61</v>
      </c>
      <c r="G40" s="20"/>
      <c r="H40" s="23">
        <v>5</v>
      </c>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c r="FG40" s="30"/>
      <c r="FH40" s="30"/>
      <c r="FI40" s="30"/>
      <c r="FJ40" s="30"/>
      <c r="FK40" s="30"/>
      <c r="FL40" s="30"/>
      <c r="FM40" s="30"/>
      <c r="FN40" s="30"/>
      <c r="FO40" s="30"/>
      <c r="FP40" s="30"/>
      <c r="FQ40" s="30"/>
      <c r="FR40" s="30"/>
      <c r="FS40" s="30"/>
      <c r="FT40" s="30"/>
      <c r="FU40" s="30"/>
      <c r="FV40" s="30"/>
      <c r="FW40" s="30"/>
      <c r="FX40" s="30"/>
      <c r="FY40" s="30"/>
      <c r="FZ40" s="30"/>
      <c r="GA40" s="30"/>
      <c r="GB40" s="30"/>
      <c r="GC40" s="30"/>
      <c r="GD40" s="30"/>
      <c r="GE40" s="30"/>
      <c r="GF40" s="30"/>
      <c r="GG40" s="30"/>
      <c r="GH40" s="30"/>
      <c r="GI40" s="30"/>
      <c r="GJ40" s="30"/>
      <c r="GK40" s="30"/>
      <c r="GL40" s="30"/>
      <c r="GM40" s="30"/>
      <c r="GN40" s="30"/>
      <c r="GO40" s="30"/>
      <c r="GP40" s="30"/>
      <c r="GQ40" s="30"/>
      <c r="GR40" s="30"/>
      <c r="GS40" s="30"/>
      <c r="GT40" s="30"/>
      <c r="GU40" s="30"/>
      <c r="GV40" s="30"/>
      <c r="GW40" s="30"/>
      <c r="GX40" s="30"/>
      <c r="GY40" s="30"/>
      <c r="GZ40" s="30"/>
    </row>
    <row r="41" s="1" customFormat="1" ht="29" customHeight="1" spans="1:208">
      <c r="A41" s="17"/>
      <c r="B41" s="18"/>
      <c r="C41" s="19"/>
      <c r="D41" s="20"/>
      <c r="E41" s="24">
        <v>1000000</v>
      </c>
      <c r="F41" s="22" t="s">
        <v>62</v>
      </c>
      <c r="G41" s="20"/>
      <c r="H41" s="23">
        <v>24</v>
      </c>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0"/>
      <c r="GJ41" s="30"/>
      <c r="GK41" s="30"/>
      <c r="GL41" s="30"/>
      <c r="GM41" s="30"/>
      <c r="GN41" s="30"/>
      <c r="GO41" s="30"/>
      <c r="GP41" s="30"/>
      <c r="GQ41" s="30"/>
      <c r="GR41" s="30"/>
      <c r="GS41" s="30"/>
      <c r="GT41" s="30"/>
      <c r="GU41" s="30"/>
      <c r="GV41" s="30"/>
      <c r="GW41" s="30"/>
      <c r="GX41" s="30"/>
      <c r="GY41" s="30"/>
      <c r="GZ41" s="30"/>
    </row>
    <row r="42" s="1" customFormat="1" ht="20" customHeight="1" spans="1:208">
      <c r="A42" s="17"/>
      <c r="B42" s="18"/>
      <c r="C42" s="19"/>
      <c r="D42" s="20"/>
      <c r="E42" s="24">
        <v>328634</v>
      </c>
      <c r="F42" s="22" t="s">
        <v>63</v>
      </c>
      <c r="G42" s="20"/>
      <c r="H42" s="23">
        <v>9</v>
      </c>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row>
    <row r="43" s="1" customFormat="1" ht="28" customHeight="1" spans="1:208">
      <c r="A43" s="17"/>
      <c r="B43" s="18"/>
      <c r="C43" s="19"/>
      <c r="D43" s="20"/>
      <c r="E43" s="24">
        <v>39521</v>
      </c>
      <c r="F43" s="22" t="s">
        <v>63</v>
      </c>
      <c r="G43" s="20"/>
      <c r="H43" s="23">
        <v>9</v>
      </c>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row>
    <row r="44" s="1" customFormat="1" ht="27" customHeight="1" spans="1:208">
      <c r="A44" s="17"/>
      <c r="B44" s="18"/>
      <c r="C44" s="19"/>
      <c r="D44" s="20"/>
      <c r="E44" s="24">
        <v>2373904.14</v>
      </c>
      <c r="F44" s="22" t="s">
        <v>64</v>
      </c>
      <c r="G44" s="20"/>
      <c r="H44" s="23">
        <v>8</v>
      </c>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row>
    <row r="45" s="1" customFormat="1" ht="34" customHeight="1" spans="1:208">
      <c r="A45" s="17"/>
      <c r="B45" s="18"/>
      <c r="C45" s="19"/>
      <c r="D45" s="20"/>
      <c r="E45" s="24">
        <f>451500+97000</f>
        <v>548500</v>
      </c>
      <c r="F45" s="22" t="s">
        <v>65</v>
      </c>
      <c r="G45" s="20"/>
      <c r="H45" s="23">
        <v>10</v>
      </c>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row>
    <row r="46" s="1" customFormat="1" ht="34" customHeight="1" spans="1:208">
      <c r="A46" s="17"/>
      <c r="B46" s="18"/>
      <c r="C46" s="19"/>
      <c r="D46" s="20"/>
      <c r="E46" s="24">
        <v>17900000</v>
      </c>
      <c r="F46" s="22" t="s">
        <v>66</v>
      </c>
      <c r="G46" s="20"/>
      <c r="H46" s="23">
        <v>11</v>
      </c>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row>
    <row r="47" s="1" customFormat="1" ht="34" customHeight="1" spans="1:208">
      <c r="A47" s="17"/>
      <c r="B47" s="18"/>
      <c r="C47" s="19"/>
      <c r="D47" s="20"/>
      <c r="E47" s="24">
        <v>610000</v>
      </c>
      <c r="F47" s="22" t="s">
        <v>67</v>
      </c>
      <c r="G47" s="20"/>
      <c r="H47" s="23">
        <v>16</v>
      </c>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row>
    <row r="48" s="1" customFormat="1" ht="34" customHeight="1" spans="1:208">
      <c r="A48" s="17"/>
      <c r="B48" s="18"/>
      <c r="C48" s="19"/>
      <c r="D48" s="20"/>
      <c r="E48" s="24">
        <v>6400000</v>
      </c>
      <c r="F48" s="22" t="s">
        <v>68</v>
      </c>
      <c r="G48" s="20"/>
      <c r="H48" s="23">
        <v>38</v>
      </c>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row>
    <row r="49" s="1" customFormat="1" ht="34" customHeight="1" spans="1:208">
      <c r="A49" s="17"/>
      <c r="B49" s="18"/>
      <c r="C49" s="19"/>
      <c r="D49" s="20"/>
      <c r="E49" s="24">
        <f>3159195.86+2378345</f>
        <v>5537540.86</v>
      </c>
      <c r="F49" s="22" t="s">
        <v>17</v>
      </c>
      <c r="G49" s="20"/>
      <c r="H49" s="23">
        <v>1</v>
      </c>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row>
    <row r="50" s="1" customFormat="1" ht="34" customHeight="1" spans="1:208">
      <c r="A50" s="17"/>
      <c r="B50" s="18"/>
      <c r="C50" s="19"/>
      <c r="D50" s="20"/>
      <c r="E50" s="24">
        <f>431892+26336</f>
        <v>458228</v>
      </c>
      <c r="F50" s="24" t="s">
        <v>69</v>
      </c>
      <c r="G50" s="20"/>
      <c r="H50" s="23">
        <v>7</v>
      </c>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row>
    <row r="51" s="1" customFormat="1" ht="34" customHeight="1" spans="1:208">
      <c r="A51" s="17"/>
      <c r="B51" s="18"/>
      <c r="C51" s="19"/>
      <c r="D51" s="20"/>
      <c r="E51" s="21">
        <f>143672</f>
        <v>143672</v>
      </c>
      <c r="F51" s="22" t="s">
        <v>70</v>
      </c>
      <c r="G51" s="17"/>
      <c r="H51" s="23">
        <v>4</v>
      </c>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row>
    <row r="52" s="1" customFormat="1" ht="34" customHeight="1" spans="1:208">
      <c r="A52" s="17" t="s">
        <v>71</v>
      </c>
      <c r="B52" s="18" t="s">
        <v>72</v>
      </c>
      <c r="C52" s="19" t="s">
        <v>38</v>
      </c>
      <c r="D52" s="20">
        <v>9730000</v>
      </c>
      <c r="E52" s="21">
        <v>1000000</v>
      </c>
      <c r="F52" s="22" t="s">
        <v>73</v>
      </c>
      <c r="G52" s="20">
        <f>D52-E52-E53-E54-E55</f>
        <v>0</v>
      </c>
      <c r="H52" s="23">
        <v>35</v>
      </c>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row>
    <row r="53" s="1" customFormat="1" ht="34" customHeight="1" spans="1:208">
      <c r="A53" s="17"/>
      <c r="B53" s="18"/>
      <c r="C53" s="19"/>
      <c r="D53" s="20"/>
      <c r="E53" s="21">
        <v>1000000</v>
      </c>
      <c r="F53" s="22" t="s">
        <v>74</v>
      </c>
      <c r="G53" s="20"/>
      <c r="H53" s="23">
        <v>34</v>
      </c>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row>
    <row r="54" s="1" customFormat="1" ht="34" customHeight="1" spans="1:208">
      <c r="A54" s="17"/>
      <c r="B54" s="18"/>
      <c r="C54" s="19"/>
      <c r="D54" s="20"/>
      <c r="E54" s="21">
        <v>1000000</v>
      </c>
      <c r="F54" s="22" t="s">
        <v>75</v>
      </c>
      <c r="G54" s="20"/>
      <c r="H54" s="23">
        <v>33</v>
      </c>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row>
    <row r="55" s="1" customFormat="1" ht="34" customHeight="1" spans="1:208">
      <c r="A55" s="17"/>
      <c r="B55" s="18"/>
      <c r="C55" s="19"/>
      <c r="D55" s="20"/>
      <c r="E55" s="21">
        <v>6730000</v>
      </c>
      <c r="F55" s="22" t="s">
        <v>76</v>
      </c>
      <c r="G55" s="20"/>
      <c r="H55" s="23">
        <v>3</v>
      </c>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row>
    <row r="56" s="1" customFormat="1" ht="34" customHeight="1" spans="1:208">
      <c r="A56" s="17" t="s">
        <v>77</v>
      </c>
      <c r="B56" s="18" t="s">
        <v>78</v>
      </c>
      <c r="C56" s="19" t="s">
        <v>38</v>
      </c>
      <c r="D56" s="20">
        <v>1560000</v>
      </c>
      <c r="E56" s="25">
        <f>1990000-1795700</f>
        <v>194300</v>
      </c>
      <c r="F56" s="26" t="s">
        <v>56</v>
      </c>
      <c r="G56" s="17">
        <f>D56-E56-E57-E58-E59</f>
        <v>0</v>
      </c>
      <c r="H56" s="23">
        <v>18</v>
      </c>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row>
    <row r="57" s="1" customFormat="1" ht="34" customHeight="1" spans="1:208">
      <c r="A57" s="17"/>
      <c r="B57" s="18"/>
      <c r="C57" s="19"/>
      <c r="D57" s="20"/>
      <c r="E57" s="24">
        <v>12928</v>
      </c>
      <c r="F57" s="22" t="s">
        <v>18</v>
      </c>
      <c r="G57" s="17"/>
      <c r="H57" s="23">
        <v>2</v>
      </c>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row>
    <row r="58" s="1" customFormat="1" ht="34" customHeight="1" spans="1:208">
      <c r="A58" s="17"/>
      <c r="B58" s="18"/>
      <c r="C58" s="19"/>
      <c r="D58" s="20"/>
      <c r="E58" s="24">
        <f>1282108-26336</f>
        <v>1255772</v>
      </c>
      <c r="F58" s="24" t="s">
        <v>69</v>
      </c>
      <c r="G58" s="17"/>
      <c r="H58" s="23">
        <v>7</v>
      </c>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row>
    <row r="59" s="1" customFormat="1" ht="34" customHeight="1" spans="1:208">
      <c r="A59" s="17"/>
      <c r="B59" s="18"/>
      <c r="C59" s="19"/>
      <c r="D59" s="20"/>
      <c r="E59" s="21">
        <f>2710000-2613000</f>
        <v>97000</v>
      </c>
      <c r="F59" s="22" t="s">
        <v>79</v>
      </c>
      <c r="G59" s="17"/>
      <c r="H59" s="23">
        <v>20</v>
      </c>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row>
    <row r="60" s="1" customFormat="1" ht="34" customHeight="1" spans="1:208">
      <c r="A60" s="17" t="s">
        <v>80</v>
      </c>
      <c r="B60" s="18" t="s">
        <v>81</v>
      </c>
      <c r="C60" s="19" t="s">
        <v>38</v>
      </c>
      <c r="D60" s="20">
        <v>7500000</v>
      </c>
      <c r="E60" s="24">
        <v>7500000</v>
      </c>
      <c r="F60" s="22" t="s">
        <v>18</v>
      </c>
      <c r="G60" s="20">
        <f t="shared" ref="G60:G67" si="3">D60-E60</f>
        <v>0</v>
      </c>
      <c r="H60" s="23">
        <v>2</v>
      </c>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row>
    <row r="61" s="1" customFormat="1" ht="34" customHeight="1" spans="1:208">
      <c r="A61" s="27" t="s">
        <v>82</v>
      </c>
      <c r="B61" s="27" t="s">
        <v>83</v>
      </c>
      <c r="C61" s="19" t="s">
        <v>38</v>
      </c>
      <c r="D61" s="17">
        <v>705000</v>
      </c>
      <c r="E61" s="24">
        <v>451500</v>
      </c>
      <c r="F61" s="24" t="s">
        <v>65</v>
      </c>
      <c r="G61" s="17">
        <f>D61-E61-E62</f>
        <v>0</v>
      </c>
      <c r="H61" s="28">
        <v>10</v>
      </c>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row>
    <row r="62" s="1" customFormat="1" ht="24" customHeight="1" spans="1:208">
      <c r="A62" s="27"/>
      <c r="B62" s="27"/>
      <c r="C62" s="19"/>
      <c r="D62" s="17"/>
      <c r="E62" s="24">
        <v>253500</v>
      </c>
      <c r="F62" s="22" t="s">
        <v>84</v>
      </c>
      <c r="G62" s="17"/>
      <c r="H62" s="28">
        <v>9</v>
      </c>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c r="EX62" s="30"/>
      <c r="EY62" s="30"/>
      <c r="EZ62" s="30"/>
      <c r="FA62" s="30"/>
      <c r="FB62" s="30"/>
      <c r="FC62" s="30"/>
      <c r="FD62" s="30"/>
      <c r="FE62" s="30"/>
      <c r="FF62" s="30"/>
      <c r="FG62" s="30"/>
      <c r="FH62" s="30"/>
      <c r="FI62" s="30"/>
      <c r="FJ62" s="30"/>
      <c r="FK62" s="30"/>
      <c r="FL62" s="30"/>
      <c r="FM62" s="30"/>
      <c r="FN62" s="30"/>
      <c r="FO62" s="30"/>
      <c r="FP62" s="30"/>
      <c r="FQ62" s="30"/>
      <c r="FR62" s="30"/>
      <c r="FS62" s="30"/>
      <c r="FT62" s="30"/>
      <c r="FU62" s="30"/>
      <c r="FV62" s="30"/>
      <c r="FW62" s="30"/>
      <c r="FX62" s="30"/>
      <c r="FY62" s="30"/>
      <c r="FZ62" s="30"/>
      <c r="GA62" s="30"/>
      <c r="GB62" s="30"/>
      <c r="GC62" s="30"/>
      <c r="GD62" s="30"/>
      <c r="GE62" s="30"/>
      <c r="GF62" s="30"/>
      <c r="GG62" s="30"/>
      <c r="GH62" s="30"/>
      <c r="GI62" s="30"/>
      <c r="GJ62" s="30"/>
      <c r="GK62" s="30"/>
      <c r="GL62" s="30"/>
      <c r="GM62" s="30"/>
      <c r="GN62" s="30"/>
      <c r="GO62" s="30"/>
      <c r="GP62" s="30"/>
      <c r="GQ62" s="30"/>
      <c r="GR62" s="30"/>
      <c r="GS62" s="30"/>
      <c r="GT62" s="30"/>
      <c r="GU62" s="30"/>
      <c r="GV62" s="30"/>
      <c r="GW62" s="30"/>
      <c r="GX62" s="30"/>
      <c r="GY62" s="30"/>
      <c r="GZ62" s="30"/>
    </row>
    <row r="63" s="1" customFormat="1" ht="34" customHeight="1" spans="1:208">
      <c r="A63" s="27" t="s">
        <v>85</v>
      </c>
      <c r="B63" s="27" t="s">
        <v>86</v>
      </c>
      <c r="C63" s="19" t="s">
        <v>38</v>
      </c>
      <c r="D63" s="17">
        <v>276000</v>
      </c>
      <c r="E63" s="24">
        <v>276000</v>
      </c>
      <c r="F63" s="24" t="s">
        <v>69</v>
      </c>
      <c r="G63" s="17">
        <f t="shared" si="3"/>
        <v>0</v>
      </c>
      <c r="H63" s="28">
        <v>7</v>
      </c>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row>
    <row r="64" s="1" customFormat="1" ht="30" customHeight="1" spans="1:208">
      <c r="A64" s="27" t="s">
        <v>87</v>
      </c>
      <c r="B64" s="27" t="s">
        <v>88</v>
      </c>
      <c r="C64" s="19" t="s">
        <v>38</v>
      </c>
      <c r="D64" s="17">
        <v>8062000</v>
      </c>
      <c r="E64" s="24">
        <v>8062000</v>
      </c>
      <c r="F64" s="24" t="s">
        <v>69</v>
      </c>
      <c r="G64" s="17">
        <f t="shared" si="3"/>
        <v>0</v>
      </c>
      <c r="H64" s="23">
        <v>7</v>
      </c>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0"/>
      <c r="GJ64" s="30"/>
      <c r="GK64" s="30"/>
      <c r="GL64" s="30"/>
      <c r="GM64" s="30"/>
      <c r="GN64" s="30"/>
      <c r="GO64" s="30"/>
      <c r="GP64" s="30"/>
      <c r="GQ64" s="30"/>
      <c r="GR64" s="30"/>
      <c r="GS64" s="30"/>
      <c r="GT64" s="30"/>
      <c r="GU64" s="30"/>
      <c r="GV64" s="30"/>
      <c r="GW64" s="30"/>
      <c r="GX64" s="30"/>
      <c r="GY64" s="30"/>
      <c r="GZ64" s="30"/>
    </row>
    <row r="65" s="1" customFormat="1" ht="34" customHeight="1" spans="1:208">
      <c r="A65" s="27" t="s">
        <v>89</v>
      </c>
      <c r="B65" s="27" t="s">
        <v>90</v>
      </c>
      <c r="C65" s="19" t="s">
        <v>38</v>
      </c>
      <c r="D65" s="17">
        <v>9898000</v>
      </c>
      <c r="E65" s="24">
        <v>9898000</v>
      </c>
      <c r="F65" s="24" t="s">
        <v>69</v>
      </c>
      <c r="G65" s="17">
        <f t="shared" si="3"/>
        <v>0</v>
      </c>
      <c r="H65" s="23">
        <v>7</v>
      </c>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row>
    <row r="66" s="1" customFormat="1" ht="34" customHeight="1" spans="1:208">
      <c r="A66" s="27" t="s">
        <v>91</v>
      </c>
      <c r="B66" s="27" t="s">
        <v>92</v>
      </c>
      <c r="C66" s="19" t="s">
        <v>38</v>
      </c>
      <c r="D66" s="17">
        <v>2613000</v>
      </c>
      <c r="E66" s="21">
        <v>2613000</v>
      </c>
      <c r="F66" s="22" t="s">
        <v>79</v>
      </c>
      <c r="G66" s="17">
        <f t="shared" si="3"/>
        <v>0</v>
      </c>
      <c r="H66" s="23">
        <v>20</v>
      </c>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c r="GA66" s="30"/>
      <c r="GB66" s="30"/>
      <c r="GC66" s="30"/>
      <c r="GD66" s="30"/>
      <c r="GE66" s="30"/>
      <c r="GF66" s="30"/>
      <c r="GG66" s="30"/>
      <c r="GH66" s="30"/>
      <c r="GI66" s="30"/>
      <c r="GJ66" s="30"/>
      <c r="GK66" s="30"/>
      <c r="GL66" s="30"/>
      <c r="GM66" s="30"/>
      <c r="GN66" s="30"/>
      <c r="GO66" s="30"/>
      <c r="GP66" s="30"/>
      <c r="GQ66" s="30"/>
      <c r="GR66" s="30"/>
      <c r="GS66" s="30"/>
      <c r="GT66" s="30"/>
      <c r="GU66" s="30"/>
      <c r="GV66" s="30"/>
      <c r="GW66" s="30"/>
      <c r="GX66" s="30"/>
      <c r="GY66" s="30"/>
      <c r="GZ66" s="30"/>
    </row>
    <row r="67" s="1" customFormat="1" ht="27" customHeight="1" spans="1:208">
      <c r="A67" s="27" t="s">
        <v>93</v>
      </c>
      <c r="B67" s="27" t="s">
        <v>94</v>
      </c>
      <c r="C67" s="19" t="s">
        <v>38</v>
      </c>
      <c r="D67" s="17">
        <v>3980000</v>
      </c>
      <c r="E67" s="24">
        <v>3980000</v>
      </c>
      <c r="F67" s="22" t="s">
        <v>95</v>
      </c>
      <c r="G67" s="17">
        <f t="shared" si="3"/>
        <v>0</v>
      </c>
      <c r="H67" s="23">
        <v>12</v>
      </c>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0"/>
      <c r="GJ67" s="30"/>
      <c r="GK67" s="30"/>
      <c r="GL67" s="30"/>
      <c r="GM67" s="30"/>
      <c r="GN67" s="30"/>
      <c r="GO67" s="30"/>
      <c r="GP67" s="30"/>
      <c r="GQ67" s="30"/>
      <c r="GR67" s="30"/>
      <c r="GS67" s="30"/>
      <c r="GT67" s="30"/>
      <c r="GU67" s="30"/>
      <c r="GV67" s="30"/>
      <c r="GW67" s="30"/>
      <c r="GX67" s="30"/>
      <c r="GY67" s="30"/>
      <c r="GZ67" s="30"/>
    </row>
    <row r="68" s="1" customFormat="1" ht="31" customHeight="1" spans="1:208">
      <c r="A68" s="17" t="s">
        <v>96</v>
      </c>
      <c r="B68" s="18" t="s">
        <v>97</v>
      </c>
      <c r="C68" s="19" t="s">
        <v>38</v>
      </c>
      <c r="D68" s="17">
        <v>35865400</v>
      </c>
      <c r="E68" s="24">
        <v>20000000</v>
      </c>
      <c r="F68" s="22" t="s">
        <v>98</v>
      </c>
      <c r="G68" s="17">
        <f>D68-E68-E69-E70-E71-E72-E73-E74-E75</f>
        <v>0</v>
      </c>
      <c r="H68" s="23">
        <v>1</v>
      </c>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c r="GA68" s="30"/>
      <c r="GB68" s="30"/>
      <c r="GC68" s="30"/>
      <c r="GD68" s="30"/>
      <c r="GE68" s="30"/>
      <c r="GF68" s="30"/>
      <c r="GG68" s="30"/>
      <c r="GH68" s="30"/>
      <c r="GI68" s="30"/>
      <c r="GJ68" s="30"/>
      <c r="GK68" s="30"/>
      <c r="GL68" s="30"/>
      <c r="GM68" s="30"/>
      <c r="GN68" s="30"/>
      <c r="GO68" s="30"/>
      <c r="GP68" s="30"/>
      <c r="GQ68" s="30"/>
      <c r="GR68" s="30"/>
      <c r="GS68" s="30"/>
      <c r="GT68" s="30"/>
      <c r="GU68" s="30"/>
      <c r="GV68" s="30"/>
      <c r="GW68" s="30"/>
      <c r="GX68" s="30"/>
      <c r="GY68" s="30"/>
      <c r="GZ68" s="30"/>
    </row>
    <row r="69" s="1" customFormat="1" ht="39" customHeight="1" spans="1:208">
      <c r="A69" s="17"/>
      <c r="B69" s="18"/>
      <c r="C69" s="19"/>
      <c r="D69" s="17"/>
      <c r="E69" s="24">
        <v>4430000</v>
      </c>
      <c r="F69" s="26" t="s">
        <v>99</v>
      </c>
      <c r="G69" s="17"/>
      <c r="H69" s="23">
        <v>28</v>
      </c>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0"/>
      <c r="GJ69" s="30"/>
      <c r="GK69" s="30"/>
      <c r="GL69" s="30"/>
      <c r="GM69" s="30"/>
      <c r="GN69" s="30"/>
      <c r="GO69" s="30"/>
      <c r="GP69" s="30"/>
      <c r="GQ69" s="30"/>
      <c r="GR69" s="30"/>
      <c r="GS69" s="30"/>
      <c r="GT69" s="30"/>
      <c r="GU69" s="30"/>
      <c r="GV69" s="30"/>
      <c r="GW69" s="30"/>
      <c r="GX69" s="30"/>
      <c r="GY69" s="30"/>
      <c r="GZ69" s="30"/>
    </row>
    <row r="70" s="1" customFormat="1" ht="36" customHeight="1" spans="1:208">
      <c r="A70" s="17"/>
      <c r="B70" s="18"/>
      <c r="C70" s="19"/>
      <c r="D70" s="17"/>
      <c r="E70" s="24">
        <v>4200000</v>
      </c>
      <c r="F70" s="26" t="s">
        <v>100</v>
      </c>
      <c r="G70" s="17"/>
      <c r="H70" s="23">
        <v>29</v>
      </c>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c r="EX70" s="30"/>
      <c r="EY70" s="30"/>
      <c r="EZ70" s="30"/>
      <c r="FA70" s="30"/>
      <c r="FB70" s="30"/>
      <c r="FC70" s="30"/>
      <c r="FD70" s="30"/>
      <c r="FE70" s="30"/>
      <c r="FF70" s="30"/>
      <c r="FG70" s="30"/>
      <c r="FH70" s="30"/>
      <c r="FI70" s="30"/>
      <c r="FJ70" s="30"/>
      <c r="FK70" s="30"/>
      <c r="FL70" s="30"/>
      <c r="FM70" s="30"/>
      <c r="FN70" s="30"/>
      <c r="FO70" s="30"/>
      <c r="FP70" s="30"/>
      <c r="FQ70" s="30"/>
      <c r="FR70" s="30"/>
      <c r="FS70" s="30"/>
      <c r="FT70" s="30"/>
      <c r="FU70" s="30"/>
      <c r="FV70" s="30"/>
      <c r="FW70" s="30"/>
      <c r="FX70" s="30"/>
      <c r="FY70" s="30"/>
      <c r="FZ70" s="30"/>
      <c r="GA70" s="30"/>
      <c r="GB70" s="30"/>
      <c r="GC70" s="30"/>
      <c r="GD70" s="30"/>
      <c r="GE70" s="30"/>
      <c r="GF70" s="30"/>
      <c r="GG70" s="30"/>
      <c r="GH70" s="30"/>
      <c r="GI70" s="30"/>
      <c r="GJ70" s="30"/>
      <c r="GK70" s="30"/>
      <c r="GL70" s="30"/>
      <c r="GM70" s="30"/>
      <c r="GN70" s="30"/>
      <c r="GO70" s="30"/>
      <c r="GP70" s="30"/>
      <c r="GQ70" s="30"/>
      <c r="GR70" s="30"/>
      <c r="GS70" s="30"/>
      <c r="GT70" s="30"/>
      <c r="GU70" s="30"/>
      <c r="GV70" s="30"/>
      <c r="GW70" s="30"/>
      <c r="GX70" s="30"/>
      <c r="GY70" s="30"/>
      <c r="GZ70" s="30"/>
    </row>
    <row r="71" s="1" customFormat="1" ht="24" customHeight="1" spans="1:208">
      <c r="A71" s="17"/>
      <c r="B71" s="18"/>
      <c r="C71" s="19"/>
      <c r="D71" s="17"/>
      <c r="E71" s="21">
        <f>15667000-14000000</f>
        <v>1667000</v>
      </c>
      <c r="F71" s="22" t="s">
        <v>101</v>
      </c>
      <c r="G71" s="17"/>
      <c r="H71" s="23">
        <v>4</v>
      </c>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row>
    <row r="72" s="1" customFormat="1" ht="26" customHeight="1" spans="1:208">
      <c r="A72" s="17"/>
      <c r="B72" s="18"/>
      <c r="C72" s="19"/>
      <c r="D72" s="17"/>
      <c r="E72" s="21">
        <v>1000000</v>
      </c>
      <c r="F72" s="22" t="s">
        <v>102</v>
      </c>
      <c r="G72" s="17"/>
      <c r="H72" s="23">
        <v>22</v>
      </c>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row>
    <row r="73" s="1" customFormat="1" ht="29" customHeight="1" spans="1:208">
      <c r="A73" s="17"/>
      <c r="B73" s="18"/>
      <c r="C73" s="19"/>
      <c r="D73" s="17"/>
      <c r="E73" s="21">
        <v>1000000</v>
      </c>
      <c r="F73" s="22" t="s">
        <v>103</v>
      </c>
      <c r="G73" s="17"/>
      <c r="H73" s="23">
        <v>19</v>
      </c>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row>
    <row r="74" s="1" customFormat="1" ht="27" customHeight="1" spans="1:208">
      <c r="A74" s="17"/>
      <c r="B74" s="18"/>
      <c r="C74" s="19"/>
      <c r="D74" s="17"/>
      <c r="E74" s="21">
        <v>2570000</v>
      </c>
      <c r="F74" s="22" t="s">
        <v>104</v>
      </c>
      <c r="G74" s="17"/>
      <c r="H74" s="23">
        <v>31</v>
      </c>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row>
    <row r="75" s="1" customFormat="1" ht="24" customHeight="1" spans="1:208">
      <c r="A75" s="17"/>
      <c r="B75" s="18"/>
      <c r="C75" s="19"/>
      <c r="D75" s="17"/>
      <c r="E75" s="21">
        <f>27840+1114232-143672</f>
        <v>998400</v>
      </c>
      <c r="F75" s="22" t="s">
        <v>70</v>
      </c>
      <c r="G75" s="17"/>
      <c r="H75" s="23">
        <v>4</v>
      </c>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row>
    <row r="76" s="1" customFormat="1" ht="36" customHeight="1" spans="1:208">
      <c r="A76" s="17" t="s">
        <v>105</v>
      </c>
      <c r="B76" s="27" t="s">
        <v>106</v>
      </c>
      <c r="C76" s="19" t="s">
        <v>38</v>
      </c>
      <c r="D76" s="17">
        <v>400000</v>
      </c>
      <c r="E76" s="21">
        <v>400000</v>
      </c>
      <c r="F76" s="24" t="s">
        <v>69</v>
      </c>
      <c r="G76" s="17">
        <f>D76-E76</f>
        <v>0</v>
      </c>
      <c r="H76" s="23">
        <v>2</v>
      </c>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row>
    <row r="77" s="2" customFormat="1" ht="28" customHeight="1" spans="1:208">
      <c r="A77" s="27" t="s">
        <v>107</v>
      </c>
      <c r="B77" s="27" t="s">
        <v>108</v>
      </c>
      <c r="C77" s="19" t="s">
        <v>38</v>
      </c>
      <c r="D77" s="17">
        <v>11620000</v>
      </c>
      <c r="E77" s="24">
        <v>3680000</v>
      </c>
      <c r="F77" s="24" t="s">
        <v>69</v>
      </c>
      <c r="G77" s="17">
        <f>D77-E77-E78-E79-E80</f>
        <v>0</v>
      </c>
      <c r="H77" s="28">
        <v>7</v>
      </c>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c r="DF77" s="39"/>
      <c r="DG77" s="39"/>
      <c r="DH77" s="39"/>
      <c r="DI77" s="39"/>
      <c r="DJ77" s="39"/>
      <c r="DK77" s="39"/>
      <c r="DL77" s="39"/>
      <c r="DM77" s="39"/>
      <c r="DN77" s="39"/>
      <c r="DO77" s="39"/>
      <c r="DP77" s="39"/>
      <c r="DQ77" s="39"/>
      <c r="DR77" s="39"/>
      <c r="DS77" s="39"/>
      <c r="DT77" s="39"/>
      <c r="DU77" s="39"/>
      <c r="DV77" s="39"/>
      <c r="DW77" s="39"/>
      <c r="DX77" s="39"/>
      <c r="DY77" s="39"/>
      <c r="DZ77" s="39"/>
      <c r="EA77" s="39"/>
      <c r="EB77" s="39"/>
      <c r="EC77" s="39"/>
      <c r="ED77" s="39"/>
      <c r="EE77" s="39"/>
      <c r="EF77" s="39"/>
      <c r="EG77" s="39"/>
      <c r="EH77" s="39"/>
      <c r="EI77" s="39"/>
      <c r="EJ77" s="39"/>
      <c r="EK77" s="39"/>
      <c r="EL77" s="39"/>
      <c r="EM77" s="39"/>
      <c r="EN77" s="39"/>
      <c r="EO77" s="39"/>
      <c r="EP77" s="39"/>
      <c r="EQ77" s="39"/>
      <c r="ER77" s="39"/>
      <c r="ES77" s="39"/>
      <c r="ET77" s="39"/>
      <c r="EU77" s="39"/>
      <c r="EV77" s="39"/>
      <c r="EW77" s="39"/>
      <c r="EX77" s="39"/>
      <c r="EY77" s="39"/>
      <c r="EZ77" s="39"/>
      <c r="FA77" s="39"/>
      <c r="FB77" s="39"/>
      <c r="FC77" s="39"/>
      <c r="FD77" s="39"/>
      <c r="FE77" s="39"/>
      <c r="FF77" s="39"/>
      <c r="FG77" s="39"/>
      <c r="FH77" s="39"/>
      <c r="FI77" s="39"/>
      <c r="FJ77" s="39"/>
      <c r="FK77" s="39"/>
      <c r="FL77" s="39"/>
      <c r="FM77" s="39"/>
      <c r="FN77" s="39"/>
      <c r="FO77" s="39"/>
      <c r="FP77" s="39"/>
      <c r="FQ77" s="39"/>
      <c r="FR77" s="39"/>
      <c r="FS77" s="39"/>
      <c r="FT77" s="39"/>
      <c r="FU77" s="39"/>
      <c r="FV77" s="39"/>
      <c r="FW77" s="39"/>
      <c r="FX77" s="39"/>
      <c r="FY77" s="39"/>
      <c r="FZ77" s="39"/>
      <c r="GA77" s="39"/>
      <c r="GB77" s="39"/>
      <c r="GC77" s="39"/>
      <c r="GD77" s="39"/>
      <c r="GE77" s="39"/>
      <c r="GF77" s="39"/>
      <c r="GG77" s="39"/>
      <c r="GH77" s="39"/>
      <c r="GI77" s="39"/>
      <c r="GJ77" s="39"/>
      <c r="GK77" s="39"/>
      <c r="GL77" s="39"/>
      <c r="GM77" s="39"/>
      <c r="GN77" s="39"/>
      <c r="GO77" s="39"/>
      <c r="GP77" s="39"/>
      <c r="GQ77" s="39"/>
      <c r="GR77" s="39"/>
      <c r="GS77" s="39"/>
      <c r="GT77" s="39"/>
      <c r="GU77" s="39"/>
      <c r="GV77" s="39"/>
      <c r="GW77" s="39"/>
      <c r="GX77" s="39"/>
      <c r="GY77" s="39"/>
      <c r="GZ77" s="39"/>
    </row>
    <row r="78" s="2" customFormat="1" ht="22" customHeight="1" spans="1:208">
      <c r="A78" s="27"/>
      <c r="B78" s="27"/>
      <c r="C78" s="19"/>
      <c r="D78" s="17"/>
      <c r="E78" s="24">
        <v>5000000</v>
      </c>
      <c r="F78" s="22" t="s">
        <v>109</v>
      </c>
      <c r="G78" s="17"/>
      <c r="H78" s="28">
        <v>13</v>
      </c>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c r="DR78" s="39"/>
      <c r="DS78" s="39"/>
      <c r="DT78" s="39"/>
      <c r="DU78" s="39"/>
      <c r="DV78" s="39"/>
      <c r="DW78" s="39"/>
      <c r="DX78" s="39"/>
      <c r="DY78" s="39"/>
      <c r="DZ78" s="39"/>
      <c r="EA78" s="39"/>
      <c r="EB78" s="39"/>
      <c r="EC78" s="39"/>
      <c r="ED78" s="39"/>
      <c r="EE78" s="39"/>
      <c r="EF78" s="39"/>
      <c r="EG78" s="39"/>
      <c r="EH78" s="39"/>
      <c r="EI78" s="39"/>
      <c r="EJ78" s="39"/>
      <c r="EK78" s="39"/>
      <c r="EL78" s="39"/>
      <c r="EM78" s="39"/>
      <c r="EN78" s="39"/>
      <c r="EO78" s="39"/>
      <c r="EP78" s="39"/>
      <c r="EQ78" s="39"/>
      <c r="ER78" s="39"/>
      <c r="ES78" s="39"/>
      <c r="ET78" s="39"/>
      <c r="EU78" s="39"/>
      <c r="EV78" s="39"/>
      <c r="EW78" s="39"/>
      <c r="EX78" s="39"/>
      <c r="EY78" s="39"/>
      <c r="EZ78" s="39"/>
      <c r="FA78" s="39"/>
      <c r="FB78" s="39"/>
      <c r="FC78" s="39"/>
      <c r="FD78" s="39"/>
      <c r="FE78" s="39"/>
      <c r="FF78" s="39"/>
      <c r="FG78" s="39"/>
      <c r="FH78" s="39"/>
      <c r="FI78" s="39"/>
      <c r="FJ78" s="39"/>
      <c r="FK78" s="39"/>
      <c r="FL78" s="39"/>
      <c r="FM78" s="39"/>
      <c r="FN78" s="39"/>
      <c r="FO78" s="39"/>
      <c r="FP78" s="39"/>
      <c r="FQ78" s="39"/>
      <c r="FR78" s="39"/>
      <c r="FS78" s="39"/>
      <c r="FT78" s="39"/>
      <c r="FU78" s="39"/>
      <c r="FV78" s="39"/>
      <c r="FW78" s="39"/>
      <c r="FX78" s="39"/>
      <c r="FY78" s="39"/>
      <c r="FZ78" s="39"/>
      <c r="GA78" s="39"/>
      <c r="GB78" s="39"/>
      <c r="GC78" s="39"/>
      <c r="GD78" s="39"/>
      <c r="GE78" s="39"/>
      <c r="GF78" s="39"/>
      <c r="GG78" s="39"/>
      <c r="GH78" s="39"/>
      <c r="GI78" s="39"/>
      <c r="GJ78" s="39"/>
      <c r="GK78" s="39"/>
      <c r="GL78" s="39"/>
      <c r="GM78" s="39"/>
      <c r="GN78" s="39"/>
      <c r="GO78" s="39"/>
      <c r="GP78" s="39"/>
      <c r="GQ78" s="39"/>
      <c r="GR78" s="39"/>
      <c r="GS78" s="39"/>
      <c r="GT78" s="39"/>
      <c r="GU78" s="39"/>
      <c r="GV78" s="39"/>
      <c r="GW78" s="39"/>
      <c r="GX78" s="39"/>
      <c r="GY78" s="39"/>
      <c r="GZ78" s="39"/>
    </row>
    <row r="79" s="2" customFormat="1" ht="28" customHeight="1" spans="1:208">
      <c r="A79" s="27"/>
      <c r="B79" s="27"/>
      <c r="C79" s="19"/>
      <c r="D79" s="17"/>
      <c r="E79" s="25">
        <v>1000000</v>
      </c>
      <c r="F79" s="26" t="s">
        <v>110</v>
      </c>
      <c r="G79" s="17"/>
      <c r="H79" s="28">
        <v>37</v>
      </c>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39"/>
      <c r="DE79" s="39"/>
      <c r="DF79" s="39"/>
      <c r="DG79" s="39"/>
      <c r="DH79" s="39"/>
      <c r="DI79" s="39"/>
      <c r="DJ79" s="39"/>
      <c r="DK79" s="39"/>
      <c r="DL79" s="39"/>
      <c r="DM79" s="39"/>
      <c r="DN79" s="39"/>
      <c r="DO79" s="39"/>
      <c r="DP79" s="39"/>
      <c r="DQ79" s="39"/>
      <c r="DR79" s="39"/>
      <c r="DS79" s="39"/>
      <c r="DT79" s="39"/>
      <c r="DU79" s="39"/>
      <c r="DV79" s="39"/>
      <c r="DW79" s="39"/>
      <c r="DX79" s="39"/>
      <c r="DY79" s="39"/>
      <c r="DZ79" s="39"/>
      <c r="EA79" s="39"/>
      <c r="EB79" s="39"/>
      <c r="EC79" s="39"/>
      <c r="ED79" s="39"/>
      <c r="EE79" s="39"/>
      <c r="EF79" s="39"/>
      <c r="EG79" s="39"/>
      <c r="EH79" s="39"/>
      <c r="EI79" s="39"/>
      <c r="EJ79" s="39"/>
      <c r="EK79" s="39"/>
      <c r="EL79" s="39"/>
      <c r="EM79" s="39"/>
      <c r="EN79" s="39"/>
      <c r="EO79" s="39"/>
      <c r="EP79" s="39"/>
      <c r="EQ79" s="39"/>
      <c r="ER79" s="39"/>
      <c r="ES79" s="39"/>
      <c r="ET79" s="39"/>
      <c r="EU79" s="39"/>
      <c r="EV79" s="39"/>
      <c r="EW79" s="39"/>
      <c r="EX79" s="39"/>
      <c r="EY79" s="39"/>
      <c r="EZ79" s="39"/>
      <c r="FA79" s="39"/>
      <c r="FB79" s="39"/>
      <c r="FC79" s="39"/>
      <c r="FD79" s="39"/>
      <c r="FE79" s="39"/>
      <c r="FF79" s="39"/>
      <c r="FG79" s="39"/>
      <c r="FH79" s="39"/>
      <c r="FI79" s="39"/>
      <c r="FJ79" s="39"/>
      <c r="FK79" s="39"/>
      <c r="FL79" s="39"/>
      <c r="FM79" s="39"/>
      <c r="FN79" s="39"/>
      <c r="FO79" s="39"/>
      <c r="FP79" s="39"/>
      <c r="FQ79" s="39"/>
      <c r="FR79" s="39"/>
      <c r="FS79" s="39"/>
      <c r="FT79" s="39"/>
      <c r="FU79" s="39"/>
      <c r="FV79" s="39"/>
      <c r="FW79" s="39"/>
      <c r="FX79" s="39"/>
      <c r="FY79" s="39"/>
      <c r="FZ79" s="39"/>
      <c r="GA79" s="39"/>
      <c r="GB79" s="39"/>
      <c r="GC79" s="39"/>
      <c r="GD79" s="39"/>
      <c r="GE79" s="39"/>
      <c r="GF79" s="39"/>
      <c r="GG79" s="39"/>
      <c r="GH79" s="39"/>
      <c r="GI79" s="39"/>
      <c r="GJ79" s="39"/>
      <c r="GK79" s="39"/>
      <c r="GL79" s="39"/>
      <c r="GM79" s="39"/>
      <c r="GN79" s="39"/>
      <c r="GO79" s="39"/>
      <c r="GP79" s="39"/>
      <c r="GQ79" s="39"/>
      <c r="GR79" s="39"/>
      <c r="GS79" s="39"/>
      <c r="GT79" s="39"/>
      <c r="GU79" s="39"/>
      <c r="GV79" s="39"/>
      <c r="GW79" s="39"/>
      <c r="GX79" s="39"/>
      <c r="GY79" s="39"/>
      <c r="GZ79" s="39"/>
    </row>
    <row r="80" s="2" customFormat="1" ht="28" customHeight="1" spans="1:208">
      <c r="A80" s="27"/>
      <c r="B80" s="27"/>
      <c r="C80" s="19"/>
      <c r="D80" s="17"/>
      <c r="E80" s="24">
        <v>1940000</v>
      </c>
      <c r="F80" s="22" t="s">
        <v>111</v>
      </c>
      <c r="G80" s="17"/>
      <c r="H80" s="28">
        <v>15</v>
      </c>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c r="DD80" s="39"/>
      <c r="DE80" s="39"/>
      <c r="DF80" s="39"/>
      <c r="DG80" s="39"/>
      <c r="DH80" s="39"/>
      <c r="DI80" s="39"/>
      <c r="DJ80" s="39"/>
      <c r="DK80" s="39"/>
      <c r="DL80" s="39"/>
      <c r="DM80" s="39"/>
      <c r="DN80" s="39"/>
      <c r="DO80" s="39"/>
      <c r="DP80" s="39"/>
      <c r="DQ80" s="39"/>
      <c r="DR80" s="39"/>
      <c r="DS80" s="39"/>
      <c r="DT80" s="39"/>
      <c r="DU80" s="39"/>
      <c r="DV80" s="39"/>
      <c r="DW80" s="39"/>
      <c r="DX80" s="39"/>
      <c r="DY80" s="39"/>
      <c r="DZ80" s="39"/>
      <c r="EA80" s="39"/>
      <c r="EB80" s="39"/>
      <c r="EC80" s="39"/>
      <c r="ED80" s="39"/>
      <c r="EE80" s="39"/>
      <c r="EF80" s="39"/>
      <c r="EG80" s="39"/>
      <c r="EH80" s="39"/>
      <c r="EI80" s="39"/>
      <c r="EJ80" s="39"/>
      <c r="EK80" s="39"/>
      <c r="EL80" s="39"/>
      <c r="EM80" s="39"/>
      <c r="EN80" s="39"/>
      <c r="EO80" s="39"/>
      <c r="EP80" s="39"/>
      <c r="EQ80" s="39"/>
      <c r="ER80" s="39"/>
      <c r="ES80" s="39"/>
      <c r="ET80" s="39"/>
      <c r="EU80" s="39"/>
      <c r="EV80" s="39"/>
      <c r="EW80" s="39"/>
      <c r="EX80" s="39"/>
      <c r="EY80" s="39"/>
      <c r="EZ80" s="39"/>
      <c r="FA80" s="39"/>
      <c r="FB80" s="39"/>
      <c r="FC80" s="39"/>
      <c r="FD80" s="39"/>
      <c r="FE80" s="39"/>
      <c r="FF80" s="39"/>
      <c r="FG80" s="39"/>
      <c r="FH80" s="39"/>
      <c r="FI80" s="39"/>
      <c r="FJ80" s="39"/>
      <c r="FK80" s="39"/>
      <c r="FL80" s="39"/>
      <c r="FM80" s="39"/>
      <c r="FN80" s="39"/>
      <c r="FO80" s="39"/>
      <c r="FP80" s="39"/>
      <c r="FQ80" s="39"/>
      <c r="FR80" s="39"/>
      <c r="FS80" s="39"/>
      <c r="FT80" s="39"/>
      <c r="FU80" s="39"/>
      <c r="FV80" s="39"/>
      <c r="FW80" s="39"/>
      <c r="FX80" s="39"/>
      <c r="FY80" s="39"/>
      <c r="FZ80" s="39"/>
      <c r="GA80" s="39"/>
      <c r="GB80" s="39"/>
      <c r="GC80" s="39"/>
      <c r="GD80" s="39"/>
      <c r="GE80" s="39"/>
      <c r="GF80" s="39"/>
      <c r="GG80" s="39"/>
      <c r="GH80" s="39"/>
      <c r="GI80" s="39"/>
      <c r="GJ80" s="39"/>
      <c r="GK80" s="39"/>
      <c r="GL80" s="39"/>
      <c r="GM80" s="39"/>
      <c r="GN80" s="39"/>
      <c r="GO80" s="39"/>
      <c r="GP80" s="39"/>
      <c r="GQ80" s="39"/>
      <c r="GR80" s="39"/>
      <c r="GS80" s="39"/>
      <c r="GT80" s="39"/>
      <c r="GU80" s="39"/>
      <c r="GV80" s="39"/>
      <c r="GW80" s="39"/>
      <c r="GX80" s="39"/>
      <c r="GY80" s="39"/>
      <c r="GZ80" s="39"/>
    </row>
    <row r="81" s="2" customFormat="1" ht="28" customHeight="1" spans="1:208">
      <c r="A81" s="27" t="s">
        <v>112</v>
      </c>
      <c r="B81" s="27" t="s">
        <v>113</v>
      </c>
      <c r="C81" s="19" t="s">
        <v>38</v>
      </c>
      <c r="D81" s="17">
        <v>2750000</v>
      </c>
      <c r="E81" s="24">
        <v>2000000</v>
      </c>
      <c r="F81" s="22" t="s">
        <v>114</v>
      </c>
      <c r="G81" s="17">
        <f>D81-E81-E82</f>
        <v>0</v>
      </c>
      <c r="H81" s="28">
        <v>31</v>
      </c>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39"/>
      <c r="CG81" s="39"/>
      <c r="CH81" s="39"/>
      <c r="CI81" s="39"/>
      <c r="CJ81" s="39"/>
      <c r="CK81" s="39"/>
      <c r="CL81" s="39"/>
      <c r="CM81" s="39"/>
      <c r="CN81" s="39"/>
      <c r="CO81" s="39"/>
      <c r="CP81" s="39"/>
      <c r="CQ81" s="39"/>
      <c r="CR81" s="39"/>
      <c r="CS81" s="39"/>
      <c r="CT81" s="39"/>
      <c r="CU81" s="39"/>
      <c r="CV81" s="39"/>
      <c r="CW81" s="39"/>
      <c r="CX81" s="39"/>
      <c r="CY81" s="39"/>
      <c r="CZ81" s="39"/>
      <c r="DA81" s="39"/>
      <c r="DB81" s="39"/>
      <c r="DC81" s="39"/>
      <c r="DD81" s="39"/>
      <c r="DE81" s="39"/>
      <c r="DF81" s="39"/>
      <c r="DG81" s="39"/>
      <c r="DH81" s="39"/>
      <c r="DI81" s="39"/>
      <c r="DJ81" s="39"/>
      <c r="DK81" s="39"/>
      <c r="DL81" s="39"/>
      <c r="DM81" s="39"/>
      <c r="DN81" s="39"/>
      <c r="DO81" s="39"/>
      <c r="DP81" s="39"/>
      <c r="DQ81" s="39"/>
      <c r="DR81" s="39"/>
      <c r="DS81" s="39"/>
      <c r="DT81" s="39"/>
      <c r="DU81" s="39"/>
      <c r="DV81" s="39"/>
      <c r="DW81" s="39"/>
      <c r="DX81" s="39"/>
      <c r="DY81" s="39"/>
      <c r="DZ81" s="39"/>
      <c r="EA81" s="39"/>
      <c r="EB81" s="39"/>
      <c r="EC81" s="39"/>
      <c r="ED81" s="39"/>
      <c r="EE81" s="39"/>
      <c r="EF81" s="39"/>
      <c r="EG81" s="39"/>
      <c r="EH81" s="39"/>
      <c r="EI81" s="39"/>
      <c r="EJ81" s="39"/>
      <c r="EK81" s="39"/>
      <c r="EL81" s="39"/>
      <c r="EM81" s="39"/>
      <c r="EN81" s="39"/>
      <c r="EO81" s="39"/>
      <c r="EP81" s="39"/>
      <c r="EQ81" s="39"/>
      <c r="ER81" s="39"/>
      <c r="ES81" s="39"/>
      <c r="ET81" s="39"/>
      <c r="EU81" s="39"/>
      <c r="EV81" s="39"/>
      <c r="EW81" s="39"/>
      <c r="EX81" s="39"/>
      <c r="EY81" s="39"/>
      <c r="EZ81" s="39"/>
      <c r="FA81" s="39"/>
      <c r="FB81" s="39"/>
      <c r="FC81" s="39"/>
      <c r="FD81" s="39"/>
      <c r="FE81" s="39"/>
      <c r="FF81" s="39"/>
      <c r="FG81" s="39"/>
      <c r="FH81" s="39"/>
      <c r="FI81" s="39"/>
      <c r="FJ81" s="39"/>
      <c r="FK81" s="39"/>
      <c r="FL81" s="39"/>
      <c r="FM81" s="39"/>
      <c r="FN81" s="39"/>
      <c r="FO81" s="39"/>
      <c r="FP81" s="39"/>
      <c r="FQ81" s="39"/>
      <c r="FR81" s="39"/>
      <c r="FS81" s="39"/>
      <c r="FT81" s="39"/>
      <c r="FU81" s="39"/>
      <c r="FV81" s="39"/>
      <c r="FW81" s="39"/>
      <c r="FX81" s="39"/>
      <c r="FY81" s="39"/>
      <c r="FZ81" s="39"/>
      <c r="GA81" s="39"/>
      <c r="GB81" s="39"/>
      <c r="GC81" s="39"/>
      <c r="GD81" s="39"/>
      <c r="GE81" s="39"/>
      <c r="GF81" s="39"/>
      <c r="GG81" s="39"/>
      <c r="GH81" s="39"/>
      <c r="GI81" s="39"/>
      <c r="GJ81" s="39"/>
      <c r="GK81" s="39"/>
      <c r="GL81" s="39"/>
      <c r="GM81" s="39"/>
      <c r="GN81" s="39"/>
      <c r="GO81" s="39"/>
      <c r="GP81" s="39"/>
      <c r="GQ81" s="39"/>
      <c r="GR81" s="39"/>
      <c r="GS81" s="39"/>
      <c r="GT81" s="39"/>
      <c r="GU81" s="39"/>
      <c r="GV81" s="39"/>
      <c r="GW81" s="39"/>
      <c r="GX81" s="39"/>
      <c r="GY81" s="39"/>
      <c r="GZ81" s="39"/>
    </row>
    <row r="82" s="2" customFormat="1" ht="28" customHeight="1" spans="1:208">
      <c r="A82" s="27"/>
      <c r="B82" s="27"/>
      <c r="C82" s="19"/>
      <c r="D82" s="17"/>
      <c r="E82" s="24">
        <v>750000</v>
      </c>
      <c r="F82" s="22" t="s">
        <v>17</v>
      </c>
      <c r="G82" s="17"/>
      <c r="H82" s="28">
        <v>1</v>
      </c>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39"/>
      <c r="FF82" s="39"/>
      <c r="FG82" s="39"/>
      <c r="FH82" s="39"/>
      <c r="FI82" s="39"/>
      <c r="FJ82" s="39"/>
      <c r="FK82" s="39"/>
      <c r="FL82" s="39"/>
      <c r="FM82" s="39"/>
      <c r="FN82" s="39"/>
      <c r="FO82" s="39"/>
      <c r="FP82" s="39"/>
      <c r="FQ82" s="39"/>
      <c r="FR82" s="39"/>
      <c r="FS82" s="39"/>
      <c r="FT82" s="39"/>
      <c r="FU82" s="39"/>
      <c r="FV82" s="39"/>
      <c r="FW82" s="39"/>
      <c r="FX82" s="39"/>
      <c r="FY82" s="39"/>
      <c r="FZ82" s="39"/>
      <c r="GA82" s="39"/>
      <c r="GB82" s="39"/>
      <c r="GC82" s="39"/>
      <c r="GD82" s="39"/>
      <c r="GE82" s="39"/>
      <c r="GF82" s="39"/>
      <c r="GG82" s="39"/>
      <c r="GH82" s="39"/>
      <c r="GI82" s="39"/>
      <c r="GJ82" s="39"/>
      <c r="GK82" s="39"/>
      <c r="GL82" s="39"/>
      <c r="GM82" s="39"/>
      <c r="GN82" s="39"/>
      <c r="GO82" s="39"/>
      <c r="GP82" s="39"/>
      <c r="GQ82" s="39"/>
      <c r="GR82" s="39"/>
      <c r="GS82" s="39"/>
      <c r="GT82" s="39"/>
      <c r="GU82" s="39"/>
      <c r="GV82" s="39"/>
      <c r="GW82" s="39"/>
      <c r="GX82" s="39"/>
      <c r="GY82" s="39"/>
      <c r="GZ82" s="39"/>
    </row>
    <row r="83" s="2" customFormat="1" ht="28" customHeight="1" spans="1:208">
      <c r="A83" s="27" t="s">
        <v>115</v>
      </c>
      <c r="B83" s="27" t="s">
        <v>116</v>
      </c>
      <c r="C83" s="19" t="s">
        <v>38</v>
      </c>
      <c r="D83" s="17">
        <v>2510000</v>
      </c>
      <c r="E83" s="24">
        <v>2510000</v>
      </c>
      <c r="F83" s="22" t="s">
        <v>76</v>
      </c>
      <c r="G83" s="17">
        <f t="shared" ref="G83:G87" si="4">D83-E83</f>
        <v>0</v>
      </c>
      <c r="H83" s="28">
        <v>3</v>
      </c>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c r="CN83" s="39"/>
      <c r="CO83" s="39"/>
      <c r="CP83" s="39"/>
      <c r="CQ83" s="39"/>
      <c r="CR83" s="39"/>
      <c r="CS83" s="39"/>
      <c r="CT83" s="39"/>
      <c r="CU83" s="39"/>
      <c r="CV83" s="39"/>
      <c r="CW83" s="39"/>
      <c r="CX83" s="39"/>
      <c r="CY83" s="39"/>
      <c r="CZ83" s="39"/>
      <c r="DA83" s="39"/>
      <c r="DB83" s="39"/>
      <c r="DC83" s="39"/>
      <c r="DD83" s="39"/>
      <c r="DE83" s="39"/>
      <c r="DF83" s="39"/>
      <c r="DG83" s="39"/>
      <c r="DH83" s="39"/>
      <c r="DI83" s="39"/>
      <c r="DJ83" s="39"/>
      <c r="DK83" s="39"/>
      <c r="DL83" s="39"/>
      <c r="DM83" s="39"/>
      <c r="DN83" s="39"/>
      <c r="DO83" s="39"/>
      <c r="DP83" s="39"/>
      <c r="DQ83" s="39"/>
      <c r="DR83" s="39"/>
      <c r="DS83" s="39"/>
      <c r="DT83" s="39"/>
      <c r="DU83" s="39"/>
      <c r="DV83" s="39"/>
      <c r="DW83" s="39"/>
      <c r="DX83" s="39"/>
      <c r="DY83" s="39"/>
      <c r="DZ83" s="39"/>
      <c r="EA83" s="39"/>
      <c r="EB83" s="39"/>
      <c r="EC83" s="39"/>
      <c r="ED83" s="39"/>
      <c r="EE83" s="39"/>
      <c r="EF83" s="39"/>
      <c r="EG83" s="39"/>
      <c r="EH83" s="39"/>
      <c r="EI83" s="39"/>
      <c r="EJ83" s="39"/>
      <c r="EK83" s="39"/>
      <c r="EL83" s="39"/>
      <c r="EM83" s="39"/>
      <c r="EN83" s="39"/>
      <c r="EO83" s="39"/>
      <c r="EP83" s="39"/>
      <c r="EQ83" s="39"/>
      <c r="ER83" s="39"/>
      <c r="ES83" s="39"/>
      <c r="ET83" s="39"/>
      <c r="EU83" s="39"/>
      <c r="EV83" s="39"/>
      <c r="EW83" s="39"/>
      <c r="EX83" s="39"/>
      <c r="EY83" s="39"/>
      <c r="EZ83" s="39"/>
      <c r="FA83" s="39"/>
      <c r="FB83" s="39"/>
      <c r="FC83" s="39"/>
      <c r="FD83" s="39"/>
      <c r="FE83" s="39"/>
      <c r="FF83" s="39"/>
      <c r="FG83" s="39"/>
      <c r="FH83" s="39"/>
      <c r="FI83" s="39"/>
      <c r="FJ83" s="39"/>
      <c r="FK83" s="39"/>
      <c r="FL83" s="39"/>
      <c r="FM83" s="39"/>
      <c r="FN83" s="39"/>
      <c r="FO83" s="39"/>
      <c r="FP83" s="39"/>
      <c r="FQ83" s="39"/>
      <c r="FR83" s="39"/>
      <c r="FS83" s="39"/>
      <c r="FT83" s="39"/>
      <c r="FU83" s="39"/>
      <c r="FV83" s="39"/>
      <c r="FW83" s="39"/>
      <c r="FX83" s="39"/>
      <c r="FY83" s="39"/>
      <c r="FZ83" s="39"/>
      <c r="GA83" s="39"/>
      <c r="GB83" s="39"/>
      <c r="GC83" s="39"/>
      <c r="GD83" s="39"/>
      <c r="GE83" s="39"/>
      <c r="GF83" s="39"/>
      <c r="GG83" s="39"/>
      <c r="GH83" s="39"/>
      <c r="GI83" s="39"/>
      <c r="GJ83" s="39"/>
      <c r="GK83" s="39"/>
      <c r="GL83" s="39"/>
      <c r="GM83" s="39"/>
      <c r="GN83" s="39"/>
      <c r="GO83" s="39"/>
      <c r="GP83" s="39"/>
      <c r="GQ83" s="39"/>
      <c r="GR83" s="39"/>
      <c r="GS83" s="39"/>
      <c r="GT83" s="39"/>
      <c r="GU83" s="39"/>
      <c r="GV83" s="39"/>
      <c r="GW83" s="39"/>
      <c r="GX83" s="39"/>
      <c r="GY83" s="39"/>
      <c r="GZ83" s="39"/>
    </row>
    <row r="84" s="2" customFormat="1" ht="28" customHeight="1" spans="1:208">
      <c r="A84" s="27" t="s">
        <v>117</v>
      </c>
      <c r="B84" s="27" t="s">
        <v>118</v>
      </c>
      <c r="C84" s="19" t="s">
        <v>119</v>
      </c>
      <c r="D84" s="17">
        <v>400000</v>
      </c>
      <c r="E84" s="24">
        <v>400000</v>
      </c>
      <c r="F84" s="22" t="s">
        <v>76</v>
      </c>
      <c r="G84" s="17">
        <f t="shared" si="4"/>
        <v>0</v>
      </c>
      <c r="H84" s="28">
        <v>3</v>
      </c>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c r="CN84" s="39"/>
      <c r="CO84" s="39"/>
      <c r="CP84" s="39"/>
      <c r="CQ84" s="39"/>
      <c r="CR84" s="39"/>
      <c r="CS84" s="39"/>
      <c r="CT84" s="39"/>
      <c r="CU84" s="39"/>
      <c r="CV84" s="39"/>
      <c r="CW84" s="39"/>
      <c r="CX84" s="39"/>
      <c r="CY84" s="39"/>
      <c r="CZ84" s="39"/>
      <c r="DA84" s="39"/>
      <c r="DB84" s="39"/>
      <c r="DC84" s="39"/>
      <c r="DD84" s="39"/>
      <c r="DE84" s="39"/>
      <c r="DF84" s="39"/>
      <c r="DG84" s="39"/>
      <c r="DH84" s="39"/>
      <c r="DI84" s="39"/>
      <c r="DJ84" s="39"/>
      <c r="DK84" s="39"/>
      <c r="DL84" s="39"/>
      <c r="DM84" s="39"/>
      <c r="DN84" s="39"/>
      <c r="DO84" s="39"/>
      <c r="DP84" s="39"/>
      <c r="DQ84" s="39"/>
      <c r="DR84" s="39"/>
      <c r="DS84" s="39"/>
      <c r="DT84" s="39"/>
      <c r="DU84" s="39"/>
      <c r="DV84" s="39"/>
      <c r="DW84" s="39"/>
      <c r="DX84" s="39"/>
      <c r="DY84" s="39"/>
      <c r="DZ84" s="39"/>
      <c r="EA84" s="39"/>
      <c r="EB84" s="39"/>
      <c r="EC84" s="39"/>
      <c r="ED84" s="39"/>
      <c r="EE84" s="39"/>
      <c r="EF84" s="39"/>
      <c r="EG84" s="39"/>
      <c r="EH84" s="39"/>
      <c r="EI84" s="39"/>
      <c r="EJ84" s="39"/>
      <c r="EK84" s="39"/>
      <c r="EL84" s="39"/>
      <c r="EM84" s="39"/>
      <c r="EN84" s="39"/>
      <c r="EO84" s="39"/>
      <c r="EP84" s="39"/>
      <c r="EQ84" s="39"/>
      <c r="ER84" s="39"/>
      <c r="ES84" s="39"/>
      <c r="ET84" s="39"/>
      <c r="EU84" s="39"/>
      <c r="EV84" s="39"/>
      <c r="EW84" s="39"/>
      <c r="EX84" s="39"/>
      <c r="EY84" s="39"/>
      <c r="EZ84" s="39"/>
      <c r="FA84" s="39"/>
      <c r="FB84" s="39"/>
      <c r="FC84" s="39"/>
      <c r="FD84" s="39"/>
      <c r="FE84" s="39"/>
      <c r="FF84" s="39"/>
      <c r="FG84" s="39"/>
      <c r="FH84" s="39"/>
      <c r="FI84" s="39"/>
      <c r="FJ84" s="39"/>
      <c r="FK84" s="39"/>
      <c r="FL84" s="39"/>
      <c r="FM84" s="39"/>
      <c r="FN84" s="39"/>
      <c r="FO84" s="39"/>
      <c r="FP84" s="39"/>
      <c r="FQ84" s="39"/>
      <c r="FR84" s="39"/>
      <c r="FS84" s="39"/>
      <c r="FT84" s="39"/>
      <c r="FU84" s="39"/>
      <c r="FV84" s="39"/>
      <c r="FW84" s="39"/>
      <c r="FX84" s="39"/>
      <c r="FY84" s="39"/>
      <c r="FZ84" s="39"/>
      <c r="GA84" s="39"/>
      <c r="GB84" s="39"/>
      <c r="GC84" s="39"/>
      <c r="GD84" s="39"/>
      <c r="GE84" s="39"/>
      <c r="GF84" s="39"/>
      <c r="GG84" s="39"/>
      <c r="GH84" s="39"/>
      <c r="GI84" s="39"/>
      <c r="GJ84" s="39"/>
      <c r="GK84" s="39"/>
      <c r="GL84" s="39"/>
      <c r="GM84" s="39"/>
      <c r="GN84" s="39"/>
      <c r="GO84" s="39"/>
      <c r="GP84" s="39"/>
      <c r="GQ84" s="39"/>
      <c r="GR84" s="39"/>
      <c r="GS84" s="39"/>
      <c r="GT84" s="39"/>
      <c r="GU84" s="39"/>
      <c r="GV84" s="39"/>
      <c r="GW84" s="39"/>
      <c r="GX84" s="39"/>
      <c r="GY84" s="39"/>
      <c r="GZ84" s="39"/>
    </row>
    <row r="85" s="2" customFormat="1" ht="27" customHeight="1" spans="1:208">
      <c r="A85" s="17" t="s">
        <v>120</v>
      </c>
      <c r="B85" s="18" t="s">
        <v>121</v>
      </c>
      <c r="C85" s="19" t="s">
        <v>119</v>
      </c>
      <c r="D85" s="17">
        <v>1610000</v>
      </c>
      <c r="E85" s="24">
        <v>1610000</v>
      </c>
      <c r="F85" s="22" t="s">
        <v>76</v>
      </c>
      <c r="G85" s="17">
        <f t="shared" si="4"/>
        <v>0</v>
      </c>
      <c r="H85" s="28">
        <v>3</v>
      </c>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row>
    <row r="86" s="2" customFormat="1" ht="27" customHeight="1" spans="1:208">
      <c r="A86" s="17" t="s">
        <v>122</v>
      </c>
      <c r="B86" s="18" t="s">
        <v>123</v>
      </c>
      <c r="C86" s="19" t="s">
        <v>119</v>
      </c>
      <c r="D86" s="17">
        <v>200000</v>
      </c>
      <c r="E86" s="24">
        <v>200000</v>
      </c>
      <c r="F86" s="22" t="s">
        <v>18</v>
      </c>
      <c r="G86" s="17">
        <f t="shared" si="4"/>
        <v>0</v>
      </c>
      <c r="H86" s="28">
        <v>2</v>
      </c>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39"/>
      <c r="CV86" s="39"/>
      <c r="CW86" s="39"/>
      <c r="CX86" s="39"/>
      <c r="CY86" s="39"/>
      <c r="CZ86" s="39"/>
      <c r="DA86" s="39"/>
      <c r="DB86" s="39"/>
      <c r="DC86" s="39"/>
      <c r="DD86" s="39"/>
      <c r="DE86" s="39"/>
      <c r="DF86" s="39"/>
      <c r="DG86" s="39"/>
      <c r="DH86" s="39"/>
      <c r="DI86" s="39"/>
      <c r="DJ86" s="39"/>
      <c r="DK86" s="39"/>
      <c r="DL86" s="39"/>
      <c r="DM86" s="39"/>
      <c r="DN86" s="39"/>
      <c r="DO86" s="39"/>
      <c r="DP86" s="39"/>
      <c r="DQ86" s="39"/>
      <c r="DR86" s="39"/>
      <c r="DS86" s="39"/>
      <c r="DT86" s="39"/>
      <c r="DU86" s="39"/>
      <c r="DV86" s="39"/>
      <c r="DW86" s="39"/>
      <c r="DX86" s="39"/>
      <c r="DY86" s="39"/>
      <c r="DZ86" s="39"/>
      <c r="EA86" s="39"/>
      <c r="EB86" s="39"/>
      <c r="EC86" s="39"/>
      <c r="ED86" s="39"/>
      <c r="EE86" s="39"/>
      <c r="EF86" s="39"/>
      <c r="EG86" s="39"/>
      <c r="EH86" s="39"/>
      <c r="EI86" s="39"/>
      <c r="EJ86" s="39"/>
      <c r="EK86" s="39"/>
      <c r="EL86" s="39"/>
      <c r="EM86" s="39"/>
      <c r="EN86" s="39"/>
      <c r="EO86" s="39"/>
      <c r="EP86" s="39"/>
      <c r="EQ86" s="39"/>
      <c r="ER86" s="39"/>
      <c r="ES86" s="39"/>
      <c r="ET86" s="39"/>
      <c r="EU86" s="39"/>
      <c r="EV86" s="39"/>
      <c r="EW86" s="39"/>
      <c r="EX86" s="39"/>
      <c r="EY86" s="39"/>
      <c r="EZ86" s="39"/>
      <c r="FA86" s="39"/>
      <c r="FB86" s="39"/>
      <c r="FC86" s="39"/>
      <c r="FD86" s="39"/>
      <c r="FE86" s="39"/>
      <c r="FF86" s="39"/>
      <c r="FG86" s="39"/>
      <c r="FH86" s="39"/>
      <c r="FI86" s="39"/>
      <c r="FJ86" s="39"/>
      <c r="FK86" s="39"/>
      <c r="FL86" s="39"/>
      <c r="FM86" s="39"/>
      <c r="FN86" s="39"/>
      <c r="FO86" s="39"/>
      <c r="FP86" s="39"/>
      <c r="FQ86" s="39"/>
      <c r="FR86" s="39"/>
      <c r="FS86" s="39"/>
      <c r="FT86" s="39"/>
      <c r="FU86" s="39"/>
      <c r="FV86" s="39"/>
      <c r="FW86" s="39"/>
      <c r="FX86" s="39"/>
      <c r="FY86" s="39"/>
      <c r="FZ86" s="39"/>
      <c r="GA86" s="39"/>
      <c r="GB86" s="39"/>
      <c r="GC86" s="39"/>
      <c r="GD86" s="39"/>
      <c r="GE86" s="39"/>
      <c r="GF86" s="39"/>
      <c r="GG86" s="39"/>
      <c r="GH86" s="39"/>
      <c r="GI86" s="39"/>
      <c r="GJ86" s="39"/>
      <c r="GK86" s="39"/>
      <c r="GL86" s="39"/>
      <c r="GM86" s="39"/>
      <c r="GN86" s="39"/>
      <c r="GO86" s="39"/>
      <c r="GP86" s="39"/>
      <c r="GQ86" s="39"/>
      <c r="GR86" s="39"/>
      <c r="GS86" s="39"/>
      <c r="GT86" s="39"/>
      <c r="GU86" s="39"/>
      <c r="GV86" s="39"/>
      <c r="GW86" s="39"/>
      <c r="GX86" s="39"/>
      <c r="GY86" s="39"/>
      <c r="GZ86" s="39"/>
    </row>
    <row r="87" s="1" customFormat="1" ht="39" customHeight="1" spans="1:208">
      <c r="A87" s="17" t="s">
        <v>124</v>
      </c>
      <c r="B87" s="18" t="s">
        <v>125</v>
      </c>
      <c r="C87" s="19" t="s">
        <v>119</v>
      </c>
      <c r="D87" s="17">
        <v>210000</v>
      </c>
      <c r="E87" s="24">
        <v>210000</v>
      </c>
      <c r="F87" s="22" t="s">
        <v>18</v>
      </c>
      <c r="G87" s="17">
        <f t="shared" si="4"/>
        <v>0</v>
      </c>
      <c r="H87" s="23">
        <v>2</v>
      </c>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c r="ER87" s="30"/>
      <c r="ES87" s="30"/>
      <c r="ET87" s="30"/>
      <c r="EU87" s="30"/>
      <c r="EV87" s="30"/>
      <c r="EW87" s="30"/>
      <c r="EX87" s="30"/>
      <c r="EY87" s="30"/>
      <c r="EZ87" s="30"/>
      <c r="FA87" s="30"/>
      <c r="FB87" s="30"/>
      <c r="FC87" s="30"/>
      <c r="FD87" s="30"/>
      <c r="FE87" s="30"/>
      <c r="FF87" s="30"/>
      <c r="FG87" s="30"/>
      <c r="FH87" s="30"/>
      <c r="FI87" s="30"/>
      <c r="FJ87" s="30"/>
      <c r="FK87" s="30"/>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0"/>
      <c r="GJ87" s="30"/>
      <c r="GK87" s="30"/>
      <c r="GL87" s="30"/>
      <c r="GM87" s="30"/>
      <c r="GN87" s="30"/>
      <c r="GO87" s="30"/>
      <c r="GP87" s="30"/>
      <c r="GQ87" s="30"/>
      <c r="GR87" s="30"/>
      <c r="GS87" s="30"/>
      <c r="GT87" s="30"/>
      <c r="GU87" s="30"/>
      <c r="GV87" s="30"/>
      <c r="GW87" s="30"/>
      <c r="GX87" s="30"/>
      <c r="GY87" s="30"/>
      <c r="GZ87" s="30"/>
    </row>
    <row r="88" s="1" customFormat="1" ht="39" customHeight="1" spans="1:208">
      <c r="A88" s="31" t="s">
        <v>126</v>
      </c>
      <c r="B88" s="31" t="s">
        <v>127</v>
      </c>
      <c r="C88" s="19" t="s">
        <v>119</v>
      </c>
      <c r="D88" s="32">
        <f>25720000-1270000</f>
        <v>24450000</v>
      </c>
      <c r="E88" s="24">
        <v>6600000</v>
      </c>
      <c r="F88" s="22" t="s">
        <v>128</v>
      </c>
      <c r="G88" s="17">
        <f>D88-E88-E89-E90-E91</f>
        <v>0</v>
      </c>
      <c r="H88" s="28">
        <v>36</v>
      </c>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0"/>
      <c r="GJ88" s="30"/>
      <c r="GK88" s="30"/>
      <c r="GL88" s="30"/>
      <c r="GM88" s="30"/>
      <c r="GN88" s="30"/>
      <c r="GO88" s="30"/>
      <c r="GP88" s="30"/>
      <c r="GQ88" s="30"/>
      <c r="GR88" s="30"/>
      <c r="GS88" s="30"/>
      <c r="GT88" s="30"/>
      <c r="GU88" s="30"/>
      <c r="GV88" s="30"/>
      <c r="GW88" s="30"/>
      <c r="GX88" s="30"/>
      <c r="GY88" s="30"/>
      <c r="GZ88" s="30"/>
    </row>
    <row r="89" s="1" customFormat="1" ht="38" customHeight="1" spans="1:208">
      <c r="A89" s="31"/>
      <c r="B89" s="31"/>
      <c r="C89" s="19"/>
      <c r="D89" s="32"/>
      <c r="E89" s="21">
        <v>3800000</v>
      </c>
      <c r="F89" s="22" t="s">
        <v>15</v>
      </c>
      <c r="G89" s="17"/>
      <c r="H89" s="28">
        <v>17</v>
      </c>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row>
    <row r="90" s="1" customFormat="1" ht="38" customHeight="1" spans="1:208">
      <c r="A90" s="31"/>
      <c r="B90" s="31"/>
      <c r="C90" s="19"/>
      <c r="D90" s="32"/>
      <c r="E90" s="21">
        <v>2850000</v>
      </c>
      <c r="F90" s="22" t="s">
        <v>129</v>
      </c>
      <c r="G90" s="17"/>
      <c r="H90" s="28">
        <v>23</v>
      </c>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0"/>
      <c r="GJ90" s="30"/>
      <c r="GK90" s="30"/>
      <c r="GL90" s="30"/>
      <c r="GM90" s="30"/>
      <c r="GN90" s="30"/>
      <c r="GO90" s="30"/>
      <c r="GP90" s="30"/>
      <c r="GQ90" s="30"/>
      <c r="GR90" s="30"/>
      <c r="GS90" s="30"/>
      <c r="GT90" s="30"/>
      <c r="GU90" s="30"/>
      <c r="GV90" s="30"/>
      <c r="GW90" s="30"/>
      <c r="GX90" s="30"/>
      <c r="GY90" s="30"/>
      <c r="GZ90" s="30"/>
    </row>
    <row r="91" s="1" customFormat="1" ht="38" customHeight="1" spans="1:208">
      <c r="A91" s="31"/>
      <c r="B91" s="31"/>
      <c r="C91" s="19"/>
      <c r="D91" s="32"/>
      <c r="E91" s="21">
        <f>10550000+650000</f>
        <v>11200000</v>
      </c>
      <c r="F91" s="22" t="s">
        <v>76</v>
      </c>
      <c r="G91" s="17"/>
      <c r="H91" s="28">
        <v>3</v>
      </c>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0"/>
      <c r="GJ91" s="30"/>
      <c r="GK91" s="30"/>
      <c r="GL91" s="30"/>
      <c r="GM91" s="30"/>
      <c r="GN91" s="30"/>
      <c r="GO91" s="30"/>
      <c r="GP91" s="30"/>
      <c r="GQ91" s="30"/>
      <c r="GR91" s="30"/>
      <c r="GS91" s="30"/>
      <c r="GT91" s="30"/>
      <c r="GU91" s="30"/>
      <c r="GV91" s="30"/>
      <c r="GW91" s="30"/>
      <c r="GX91" s="30"/>
      <c r="GY91" s="30"/>
      <c r="GZ91" s="30"/>
    </row>
    <row r="92" s="1" customFormat="1" ht="27" customHeight="1" spans="1:208">
      <c r="A92" s="31" t="s">
        <v>130</v>
      </c>
      <c r="B92" s="31" t="s">
        <v>131</v>
      </c>
      <c r="C92" s="19" t="s">
        <v>119</v>
      </c>
      <c r="D92" s="32">
        <v>2590000</v>
      </c>
      <c r="E92" s="24">
        <v>2590000</v>
      </c>
      <c r="F92" s="22" t="s">
        <v>18</v>
      </c>
      <c r="G92" s="17">
        <f t="shared" ref="G92:G98" si="5">D92-E92</f>
        <v>0</v>
      </c>
      <c r="H92" s="23">
        <v>2</v>
      </c>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c r="FG92" s="30"/>
      <c r="FH92" s="30"/>
      <c r="FI92" s="30"/>
      <c r="FJ92" s="30"/>
      <c r="FK92" s="30"/>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0"/>
      <c r="GJ92" s="30"/>
      <c r="GK92" s="30"/>
      <c r="GL92" s="30"/>
      <c r="GM92" s="30"/>
      <c r="GN92" s="30"/>
      <c r="GO92" s="30"/>
      <c r="GP92" s="30"/>
      <c r="GQ92" s="30"/>
      <c r="GR92" s="30"/>
      <c r="GS92" s="30"/>
      <c r="GT92" s="30"/>
      <c r="GU92" s="30"/>
      <c r="GV92" s="30"/>
      <c r="GW92" s="30"/>
      <c r="GX92" s="30"/>
      <c r="GY92" s="30"/>
      <c r="GZ92" s="30"/>
    </row>
    <row r="93" s="1" customFormat="1" ht="36" customHeight="1" spans="1:208">
      <c r="A93" s="31" t="s">
        <v>132</v>
      </c>
      <c r="B93" s="31" t="s">
        <v>133</v>
      </c>
      <c r="C93" s="19" t="s">
        <v>119</v>
      </c>
      <c r="D93" s="32">
        <f>3890000-30000</f>
        <v>3860000</v>
      </c>
      <c r="E93" s="24">
        <v>572000</v>
      </c>
      <c r="F93" s="22" t="s">
        <v>95</v>
      </c>
      <c r="G93" s="17">
        <f>D93-E93-E94</f>
        <v>0</v>
      </c>
      <c r="H93" s="23">
        <v>12</v>
      </c>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0"/>
      <c r="GJ93" s="30"/>
      <c r="GK93" s="30"/>
      <c r="GL93" s="30"/>
      <c r="GM93" s="30"/>
      <c r="GN93" s="30"/>
      <c r="GO93" s="30"/>
      <c r="GP93" s="30"/>
      <c r="GQ93" s="30"/>
      <c r="GR93" s="30"/>
      <c r="GS93" s="30"/>
      <c r="GT93" s="30"/>
      <c r="GU93" s="30"/>
      <c r="GV93" s="30"/>
      <c r="GW93" s="30"/>
      <c r="GX93" s="30"/>
      <c r="GY93" s="30"/>
      <c r="GZ93" s="30"/>
    </row>
    <row r="94" s="1" customFormat="1" ht="36" customHeight="1" spans="1:208">
      <c r="A94" s="31"/>
      <c r="B94" s="31"/>
      <c r="C94" s="19"/>
      <c r="D94" s="32"/>
      <c r="E94" s="24">
        <v>3288000</v>
      </c>
      <c r="F94" s="22" t="s">
        <v>18</v>
      </c>
      <c r="G94" s="17"/>
      <c r="H94" s="23">
        <v>2</v>
      </c>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0"/>
      <c r="GJ94" s="30"/>
      <c r="GK94" s="30"/>
      <c r="GL94" s="30"/>
      <c r="GM94" s="30"/>
      <c r="GN94" s="30"/>
      <c r="GO94" s="30"/>
      <c r="GP94" s="30"/>
      <c r="GQ94" s="30"/>
      <c r="GR94" s="30"/>
      <c r="GS94" s="30"/>
      <c r="GT94" s="30"/>
      <c r="GU94" s="30"/>
      <c r="GV94" s="30"/>
      <c r="GW94" s="30"/>
      <c r="GX94" s="30"/>
      <c r="GY94" s="30"/>
      <c r="GZ94" s="30"/>
    </row>
    <row r="95" s="1" customFormat="1" ht="27" customHeight="1" spans="1:208">
      <c r="A95" s="31" t="s">
        <v>134</v>
      </c>
      <c r="B95" s="31" t="s">
        <v>135</v>
      </c>
      <c r="C95" s="19" t="s">
        <v>119</v>
      </c>
      <c r="D95" s="32">
        <v>10000</v>
      </c>
      <c r="E95" s="24">
        <v>10000</v>
      </c>
      <c r="F95" s="22" t="s">
        <v>18</v>
      </c>
      <c r="G95" s="17">
        <f t="shared" si="5"/>
        <v>0</v>
      </c>
      <c r="H95" s="23">
        <v>2</v>
      </c>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0"/>
      <c r="GJ95" s="30"/>
      <c r="GK95" s="30"/>
      <c r="GL95" s="30"/>
      <c r="GM95" s="30"/>
      <c r="GN95" s="30"/>
      <c r="GO95" s="30"/>
      <c r="GP95" s="30"/>
      <c r="GQ95" s="30"/>
      <c r="GR95" s="30"/>
      <c r="GS95" s="30"/>
      <c r="GT95" s="30"/>
      <c r="GU95" s="30"/>
      <c r="GV95" s="30"/>
      <c r="GW95" s="30"/>
      <c r="GX95" s="30"/>
      <c r="GY95" s="30"/>
      <c r="GZ95" s="30"/>
    </row>
    <row r="96" s="1" customFormat="1" ht="27" customHeight="1" spans="1:208">
      <c r="A96" s="31" t="s">
        <v>136</v>
      </c>
      <c r="B96" s="31" t="s">
        <v>137</v>
      </c>
      <c r="C96" s="19" t="s">
        <v>119</v>
      </c>
      <c r="D96" s="32">
        <v>2411000</v>
      </c>
      <c r="E96" s="24">
        <v>2411000</v>
      </c>
      <c r="F96" s="22" t="s">
        <v>17</v>
      </c>
      <c r="G96" s="17">
        <f t="shared" si="5"/>
        <v>0</v>
      </c>
      <c r="H96" s="23">
        <v>1</v>
      </c>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0"/>
      <c r="GJ96" s="30"/>
      <c r="GK96" s="30"/>
      <c r="GL96" s="30"/>
      <c r="GM96" s="30"/>
      <c r="GN96" s="30"/>
      <c r="GO96" s="30"/>
      <c r="GP96" s="30"/>
      <c r="GQ96" s="30"/>
      <c r="GR96" s="30"/>
      <c r="GS96" s="30"/>
      <c r="GT96" s="30"/>
      <c r="GU96" s="30"/>
      <c r="GV96" s="30"/>
      <c r="GW96" s="30"/>
      <c r="GX96" s="30"/>
      <c r="GY96" s="30"/>
      <c r="GZ96" s="30"/>
    </row>
    <row r="97" s="1" customFormat="1" ht="28" customHeight="1" spans="1:208">
      <c r="A97" s="31" t="s">
        <v>138</v>
      </c>
      <c r="B97" s="31" t="s">
        <v>139</v>
      </c>
      <c r="C97" s="19" t="s">
        <v>119</v>
      </c>
      <c r="D97" s="32">
        <v>5320000</v>
      </c>
      <c r="E97" s="21">
        <v>5320000</v>
      </c>
      <c r="F97" s="22" t="s">
        <v>76</v>
      </c>
      <c r="G97" s="17">
        <f t="shared" si="5"/>
        <v>0</v>
      </c>
      <c r="H97" s="23">
        <v>3</v>
      </c>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c r="ER97" s="30"/>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0"/>
      <c r="GJ97" s="30"/>
      <c r="GK97" s="30"/>
      <c r="GL97" s="30"/>
      <c r="GM97" s="30"/>
      <c r="GN97" s="30"/>
      <c r="GO97" s="30"/>
      <c r="GP97" s="30"/>
      <c r="GQ97" s="30"/>
      <c r="GR97" s="30"/>
      <c r="GS97" s="30"/>
      <c r="GT97" s="30"/>
      <c r="GU97" s="30"/>
      <c r="GV97" s="30"/>
      <c r="GW97" s="30"/>
      <c r="GX97" s="30"/>
      <c r="GY97" s="30"/>
      <c r="GZ97" s="30"/>
    </row>
    <row r="98" s="1" customFormat="1" ht="27" customHeight="1" spans="1:208">
      <c r="A98" s="31" t="s">
        <v>140</v>
      </c>
      <c r="B98" s="31" t="s">
        <v>141</v>
      </c>
      <c r="C98" s="19" t="s">
        <v>119</v>
      </c>
      <c r="D98" s="32">
        <v>850000</v>
      </c>
      <c r="E98" s="24">
        <v>850000</v>
      </c>
      <c r="F98" s="22" t="s">
        <v>17</v>
      </c>
      <c r="G98" s="17">
        <f t="shared" si="5"/>
        <v>0</v>
      </c>
      <c r="H98" s="23">
        <v>1</v>
      </c>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c r="ER98" s="30"/>
      <c r="ES98" s="30"/>
      <c r="ET98" s="30"/>
      <c r="EU98" s="30"/>
      <c r="EV98" s="30"/>
      <c r="EW98" s="30"/>
      <c r="EX98" s="30"/>
      <c r="EY98" s="30"/>
      <c r="EZ98" s="30"/>
      <c r="FA98" s="30"/>
      <c r="FB98" s="30"/>
      <c r="FC98" s="30"/>
      <c r="FD98" s="30"/>
      <c r="FE98" s="30"/>
      <c r="FF98" s="30"/>
      <c r="FG98" s="30"/>
      <c r="FH98" s="30"/>
      <c r="FI98" s="30"/>
      <c r="FJ98" s="30"/>
      <c r="FK98" s="30"/>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0"/>
      <c r="GJ98" s="30"/>
      <c r="GK98" s="30"/>
      <c r="GL98" s="30"/>
      <c r="GM98" s="30"/>
      <c r="GN98" s="30"/>
      <c r="GO98" s="30"/>
      <c r="GP98" s="30"/>
      <c r="GQ98" s="30"/>
      <c r="GR98" s="30"/>
      <c r="GS98" s="30"/>
      <c r="GT98" s="30"/>
      <c r="GU98" s="30"/>
      <c r="GV98" s="30"/>
      <c r="GW98" s="30"/>
      <c r="GX98" s="30"/>
      <c r="GY98" s="30"/>
      <c r="GZ98" s="30"/>
    </row>
    <row r="99" s="1" customFormat="1" ht="35" customHeight="1" spans="1:208">
      <c r="A99" s="33" t="s">
        <v>142</v>
      </c>
      <c r="B99" s="34" t="s">
        <v>143</v>
      </c>
      <c r="C99" s="19"/>
      <c r="D99" s="32">
        <v>22455900</v>
      </c>
      <c r="E99" s="24">
        <f>22455900-E101-E100</f>
        <v>19451459.14</v>
      </c>
      <c r="F99" s="22" t="s">
        <v>17</v>
      </c>
      <c r="G99" s="17">
        <f>D99-E99-E101-E100</f>
        <v>0</v>
      </c>
      <c r="H99" s="23">
        <v>1</v>
      </c>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30"/>
      <c r="GY99" s="30"/>
      <c r="GZ99" s="30"/>
    </row>
    <row r="100" s="1" customFormat="1" ht="35" customHeight="1" spans="1:208">
      <c r="A100" s="33"/>
      <c r="B100" s="34"/>
      <c r="C100" s="19"/>
      <c r="D100" s="32"/>
      <c r="E100" s="24">
        <v>2378345</v>
      </c>
      <c r="F100" s="22" t="s">
        <v>84</v>
      </c>
      <c r="G100" s="17"/>
      <c r="H100" s="23">
        <v>9</v>
      </c>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c r="ER100" s="30"/>
      <c r="ES100" s="30"/>
      <c r="ET100" s="30"/>
      <c r="EU100" s="30"/>
      <c r="EV100" s="30"/>
      <c r="EW100" s="30"/>
      <c r="EX100" s="30"/>
      <c r="EY100" s="30"/>
      <c r="EZ100" s="30"/>
      <c r="FA100" s="30"/>
      <c r="FB100" s="30"/>
      <c r="FC100" s="30"/>
      <c r="FD100" s="30"/>
      <c r="FE100" s="30"/>
      <c r="FF100" s="30"/>
      <c r="FG100" s="30"/>
      <c r="FH100" s="30"/>
      <c r="FI100" s="30"/>
      <c r="FJ100" s="30"/>
      <c r="FK100" s="30"/>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0"/>
      <c r="GJ100" s="30"/>
      <c r="GK100" s="30"/>
      <c r="GL100" s="30"/>
      <c r="GM100" s="30"/>
      <c r="GN100" s="30"/>
      <c r="GO100" s="30"/>
      <c r="GP100" s="30"/>
      <c r="GQ100" s="30"/>
      <c r="GR100" s="30"/>
      <c r="GS100" s="30"/>
      <c r="GT100" s="30"/>
      <c r="GU100" s="30"/>
      <c r="GV100" s="30"/>
      <c r="GW100" s="30"/>
      <c r="GX100" s="30"/>
      <c r="GY100" s="30"/>
      <c r="GZ100" s="30"/>
    </row>
    <row r="101" s="1" customFormat="1" ht="35" customHeight="1" spans="1:208">
      <c r="A101" s="33"/>
      <c r="B101" s="34"/>
      <c r="C101" s="19"/>
      <c r="D101" s="32"/>
      <c r="E101" s="24">
        <v>626095.86</v>
      </c>
      <c r="F101" s="22" t="s">
        <v>64</v>
      </c>
      <c r="G101" s="17"/>
      <c r="H101" s="23">
        <v>8</v>
      </c>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30"/>
      <c r="GY101" s="30"/>
      <c r="GZ101" s="30"/>
    </row>
    <row r="102" s="1" customFormat="1" ht="27" customHeight="1" spans="1:208">
      <c r="A102" s="35" t="s">
        <v>144</v>
      </c>
      <c r="B102" s="36"/>
      <c r="C102" s="37"/>
      <c r="D102" s="38">
        <f t="shared" ref="D102:G102" si="6">SUM(D4:D101)</f>
        <v>423672000</v>
      </c>
      <c r="E102" s="38">
        <f t="shared" si="6"/>
        <v>423672000</v>
      </c>
      <c r="F102" s="38">
        <f t="shared" si="6"/>
        <v>0</v>
      </c>
      <c r="G102" s="38">
        <f t="shared" si="6"/>
        <v>0</v>
      </c>
      <c r="H102" s="38"/>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c r="ER102" s="30"/>
      <c r="ES102" s="30"/>
      <c r="ET102" s="30"/>
      <c r="EU102" s="30"/>
      <c r="EV102" s="30"/>
      <c r="EW102" s="30"/>
      <c r="EX102" s="30"/>
      <c r="EY102" s="30"/>
      <c r="EZ102" s="30"/>
      <c r="FA102" s="30"/>
      <c r="FB102" s="30"/>
      <c r="FC102" s="30"/>
      <c r="FD102" s="30"/>
      <c r="FE102" s="30"/>
      <c r="FF102" s="30"/>
      <c r="FG102" s="30"/>
      <c r="FH102" s="30"/>
      <c r="FI102" s="30"/>
      <c r="FJ102" s="30"/>
      <c r="FK102" s="30"/>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0"/>
      <c r="GJ102" s="30"/>
      <c r="GK102" s="30"/>
      <c r="GL102" s="30"/>
      <c r="GM102" s="30"/>
      <c r="GN102" s="30"/>
      <c r="GO102" s="30"/>
      <c r="GP102" s="30"/>
      <c r="GQ102" s="30"/>
      <c r="GR102" s="30"/>
      <c r="GS102" s="30"/>
      <c r="GT102" s="30"/>
      <c r="GU102" s="30"/>
      <c r="GV102" s="30"/>
      <c r="GW102" s="30"/>
      <c r="GX102" s="30"/>
      <c r="GY102" s="30"/>
      <c r="GZ102" s="30"/>
    </row>
  </sheetData>
  <mergeCells count="2">
    <mergeCell ref="A1:H1"/>
    <mergeCell ref="F2:H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大安何祥锋</cp:lastModifiedBy>
  <dcterms:created xsi:type="dcterms:W3CDTF">2024-01-19T06:20:25Z</dcterms:created>
  <dcterms:modified xsi:type="dcterms:W3CDTF">2024-01-19T06:21:05Z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59B20494AA47447991288F62F4103472_11</vt:lpwstr>
  </property>
  <property fmtid="{D5CDD505-2E9C-101B-9397-08002B2CF9AE}" pid="3" name="KSOProductBuildVer">
    <vt:lpwstr>2052-12.1.0.16120</vt:lpwstr>
  </property>
</Properties>
</file>