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<sst xmlns="http://schemas.openxmlformats.org/spreadsheetml/2006/main" count="301" uniqueCount="179">
  <si>
    <t>2023年统筹整合财政涉农资金拨付情况统计表</t>
  </si>
  <si>
    <t>大安市财政局</t>
  </si>
  <si>
    <t>单位：元</t>
  </si>
  <si>
    <t xml:space="preserve">资金内容 </t>
  </si>
  <si>
    <t>文号</t>
  </si>
  <si>
    <t>级次</t>
  </si>
  <si>
    <t>金额</t>
  </si>
  <si>
    <t>拨付时间</t>
  </si>
  <si>
    <t>拨付金额</t>
  </si>
  <si>
    <t>国库拨付金额</t>
  </si>
  <si>
    <t>拨付单位及项目</t>
  </si>
  <si>
    <t>余额</t>
  </si>
  <si>
    <t>财政局号</t>
  </si>
  <si>
    <t>扶贫文号</t>
  </si>
  <si>
    <t>关于提前下达2023年财政衔接推进乡村振兴补助资金（整合部门）预算的通知</t>
  </si>
  <si>
    <t>吉财农指【2022】1038号</t>
  </si>
  <si>
    <t>中央巩固</t>
  </si>
  <si>
    <t>2023.4.30</t>
  </si>
  <si>
    <t>关于下达高标准农田建设项目计划的通知</t>
  </si>
  <si>
    <t>2023.5.31</t>
  </si>
  <si>
    <t>2023.6.8</t>
  </si>
  <si>
    <t>2023.6.21</t>
  </si>
  <si>
    <t>2023.6.26</t>
  </si>
  <si>
    <t>2023年庭院经济建设项目</t>
  </si>
  <si>
    <t>关于下达两家子镇万头肉牛养殖建设项目（续建）计划的通知</t>
  </si>
  <si>
    <t>2023.10.13</t>
  </si>
  <si>
    <t>关于下达大安市国家农村产业融合发展示范园禽肉扩能项目计划的通知</t>
  </si>
  <si>
    <t>47、70</t>
  </si>
  <si>
    <t>2023.8.1</t>
  </si>
  <si>
    <t>关于下达大安市安广镇永强村养殖小区项目建设计划的通知</t>
  </si>
  <si>
    <t>中央少数</t>
  </si>
  <si>
    <t>中央工代</t>
  </si>
  <si>
    <t>中央国林</t>
  </si>
  <si>
    <t>省级巩固</t>
  </si>
  <si>
    <t>2023.7.28</t>
  </si>
  <si>
    <t>省级工代</t>
  </si>
  <si>
    <t>关于调整财政衔接推进乡村振兴补助资金（整合部分）预算的通知</t>
  </si>
  <si>
    <t>吉财农指【2023】272号</t>
  </si>
  <si>
    <t>关于下达2023年中央财政衔接推进乡村补助资金（整合部分）预算的通知</t>
  </si>
  <si>
    <t>吉财农指【2023】270号</t>
  </si>
  <si>
    <t>202.10.13</t>
  </si>
  <si>
    <t>关于下达2023年省级财政衔接推进乡村振兴补助资金（整合部分）预算的通知</t>
  </si>
  <si>
    <t>吉财农指【2023】111号</t>
  </si>
  <si>
    <t>2023.12.27</t>
  </si>
  <si>
    <t>关于下达2023年市级财政衔接推进乡村振兴补助资金预算的通知</t>
  </si>
  <si>
    <t>白财预指【2023】3087号</t>
  </si>
  <si>
    <t>市级</t>
  </si>
  <si>
    <t>本级投入资金</t>
  </si>
  <si>
    <t>大财预指【2023】1541号</t>
  </si>
  <si>
    <t>本级</t>
  </si>
  <si>
    <t>关于提前下达2023年中央水利发展资金的通知</t>
  </si>
  <si>
    <t>吉财农指[2022]0985号</t>
  </si>
  <si>
    <t>中央</t>
  </si>
  <si>
    <t>2023.10.9</t>
  </si>
  <si>
    <t xml:space="preserve">关于下达红岗子乡一心村稻米加工项目计划的通知 </t>
  </si>
  <si>
    <t>2023.11.15</t>
  </si>
  <si>
    <t>2023.11.30</t>
  </si>
  <si>
    <t>关于下达四棵树乡2023年“千村示范”基础设施建设项目计划的通知</t>
  </si>
  <si>
    <t>关于下达四棵树乡2023年“千村示范”基础设施建设项目（二）计划的通知</t>
  </si>
  <si>
    <t>关于下达月亮泡水库长山岱鱼苗基地生产堤维修工程计划的通知</t>
  </si>
  <si>
    <t>关于下达2023年粮油生产保障资金预算的通知</t>
  </si>
  <si>
    <t>吉财农指[2023]0440号</t>
  </si>
  <si>
    <t>关于下达20123年农业产业发展资金（畜牧部分脱贫县统筹整合部分）的通知</t>
  </si>
  <si>
    <t>吉财农指[2023]0319号</t>
  </si>
  <si>
    <t>关于下达2023年农业经营主体能力提升资金（畜牧部分脱贫县统筹整合部分）的通知</t>
  </si>
  <si>
    <t>吉财农指[2023]0321号</t>
  </si>
  <si>
    <t>关于下达2023年农业经营主体能力提升资金的通知</t>
  </si>
  <si>
    <t>吉财农指[2023]0492号</t>
  </si>
  <si>
    <t>关于提前下达2023年中央林业改革发展资金预算（直达资金）预算的通知</t>
  </si>
  <si>
    <t>吉财资环指[2022]1162号</t>
  </si>
  <si>
    <t>关于提前下达2023年中央林业改革发展资金预算的通知</t>
  </si>
  <si>
    <t>吉财资环指[2022]1091号</t>
  </si>
  <si>
    <t>2023.12.26</t>
  </si>
  <si>
    <t>关于下达龙沼镇退户入区养殖小区项目（龙沼镇八方村“出村入园”建设</t>
  </si>
  <si>
    <t>关于下达2023年中央林业草原改革发展资金预算的通知</t>
  </si>
  <si>
    <t>吉财资环指[2023]0384号</t>
  </si>
  <si>
    <t>提前下达2023年中央农田建设补助资金</t>
  </si>
  <si>
    <t>吉财农指[2022]1097号</t>
  </si>
  <si>
    <t>2023.6.28</t>
  </si>
  <si>
    <t>2023.7.6</t>
  </si>
  <si>
    <t>关于下达2023年大安市绿色高质高效行动（旱田节水）计划的通知</t>
  </si>
  <si>
    <t>2023.8.28</t>
  </si>
  <si>
    <t>关于下达联合乡2023年“千村示范”基础设施建设项目计划的通知</t>
  </si>
  <si>
    <t>2023.10.19</t>
  </si>
  <si>
    <t>关于下达大安市2023年小额信贷贴息计划的通知</t>
  </si>
  <si>
    <t>2023.11.6</t>
  </si>
  <si>
    <t>关于下达大安市大赉乡乡村民宿生态旅游基础设施建设项目计划的通知</t>
  </si>
  <si>
    <t>2023.10.17</t>
  </si>
  <si>
    <t>关于下达项目质保金计划通知（安广镇）</t>
  </si>
  <si>
    <t>2023.11.17</t>
  </si>
  <si>
    <t>关于下达项目质保金计划通知（海坨乡）</t>
  </si>
  <si>
    <t>关于下达2023年“雨露计划“的通知</t>
  </si>
  <si>
    <t>2023.12.20</t>
  </si>
  <si>
    <t>2023.12.14</t>
  </si>
  <si>
    <t>关于下达安广镇退户入区养殖小区项目建设计划的通知</t>
  </si>
  <si>
    <t>2023年集体经济组织项目</t>
  </si>
  <si>
    <t>40-47</t>
  </si>
  <si>
    <t>关于下达2023年中央耕地建设与利用资金的通知</t>
  </si>
  <si>
    <t>吉财农指[2023]0442号</t>
  </si>
  <si>
    <t>关于下达两家子镇2023年“千村示范”基础设施建设项目计划通知</t>
  </si>
  <si>
    <t>关于下达丰收镇2023年“千村示范”基础设施建设项目计划通知</t>
  </si>
  <si>
    <t>关于调整2023年耕地建设与利用资金（耕地质量提升）的通知</t>
  </si>
  <si>
    <t>吉财农指[2023]0856号</t>
  </si>
  <si>
    <t>关于提前下达2023年中央林业草原生态保护恢复资金预算的通知</t>
  </si>
  <si>
    <t>吉财资环指[2022]1092号</t>
  </si>
  <si>
    <t>2022年中央农村环境整治资金</t>
  </si>
  <si>
    <t>吉财资环指[2023]0024</t>
  </si>
  <si>
    <t>2023.5.6</t>
  </si>
  <si>
    <t>关于下达2023年中央农村环境整治资金（涉农整合部分）预算的通知</t>
  </si>
  <si>
    <t>吉财资环指[2023]0544号</t>
  </si>
  <si>
    <t>提前下达2023年车购税农村公路建设部分</t>
  </si>
  <si>
    <t>吉财建指[2022]1139号</t>
  </si>
  <si>
    <t>关于下达2023年车辆购置税收入补助地方预算资金（第二批“以奖代补”部分）的通知</t>
  </si>
  <si>
    <t>吉财建指[2023]0411号</t>
  </si>
  <si>
    <t>关于下达2023年中央车辆购置税收入补助地方资金（第七批）普通省道和农村公路“以奖代补”部分预算的通知</t>
  </si>
  <si>
    <t>吉财建指[2023]0646号</t>
  </si>
  <si>
    <t>关于下达红岗子马营子村棚膜示范区建设项目计划的通知</t>
  </si>
  <si>
    <t>关于下达2023年农村危房改造补助资金的通知</t>
  </si>
  <si>
    <t>吉财社指[2023]0632号</t>
  </si>
  <si>
    <t>关于大安市2023年农村危房改造建设项目补贴计划的通知</t>
  </si>
  <si>
    <t>提前下达2023年产粮大县奖励资金</t>
  </si>
  <si>
    <t>吉财粮指[2022]0951</t>
  </si>
  <si>
    <t>关于下达2023年大安市舍力镇民众村和新华村道路和排水新建中央财政以工代赈项目计划的通知</t>
  </si>
  <si>
    <t>关于下达2023年大安市舍力镇民有村道路新建中央财政以工代赈项目计划的通知</t>
  </si>
  <si>
    <t>2023.7.19</t>
  </si>
  <si>
    <t>关于下达龙沼镇2023年“千村示范”基础设施建设项目计划的通知</t>
  </si>
  <si>
    <t>关于下达红岗子乡2023年“千村示范”基础设施建设项目计划的通知</t>
  </si>
  <si>
    <t>2023.8.21</t>
  </si>
  <si>
    <t>关于下达海坨乡姜家村基础设施建设计划的通知</t>
  </si>
  <si>
    <t>2023.10.15</t>
  </si>
  <si>
    <t>关于下达大安市2023年庭院经济建设项目（第二批）补贴计划的通知</t>
  </si>
  <si>
    <t>关于提前下达2023年生猪调出大县奖励资金（省级统筹整合部分）</t>
  </si>
  <si>
    <t>吉财粮指[2022]0935号</t>
  </si>
  <si>
    <t>关于提前下达2023年中央农业资源及生态保护补助资金</t>
  </si>
  <si>
    <t>吉财农指[2022]0945号</t>
  </si>
  <si>
    <t>2023.4.27</t>
  </si>
  <si>
    <t>两家子镇同权村主干路排水及水泥路面硬化工程建设项目</t>
  </si>
  <si>
    <t>2023.4.28</t>
  </si>
  <si>
    <t>月亮泡水库增殖放流项目</t>
  </si>
  <si>
    <t>关于下达太山镇2023年“千村示范”基础设施建设项目计划的通知</t>
  </si>
  <si>
    <t>202.8.21</t>
  </si>
  <si>
    <t>关于下达大安市国有林场樟子松嫁接红松示范项目建设计划的通知</t>
  </si>
  <si>
    <t>提前下达2023年中央农业资源与生态保护资金</t>
  </si>
  <si>
    <t>吉财农指[2022]1078号</t>
  </si>
  <si>
    <t>关于下达海坨乡2023年“千村示范”基础设施建设项目计划的通知</t>
  </si>
  <si>
    <t>关于下达2023年农业生态资源生态保护资金的通知</t>
  </si>
  <si>
    <t>吉财农指[2023]0491号</t>
  </si>
  <si>
    <t>关于下达2023年省级林业保护与发展补助资金（第二批）的通知</t>
  </si>
  <si>
    <t>吉财资环指[2023]0168号</t>
  </si>
  <si>
    <t>省级</t>
  </si>
  <si>
    <t>关于提前下达2023年度省水利发展补助资金的通知</t>
  </si>
  <si>
    <t>吉财农指[2022]0987号</t>
  </si>
  <si>
    <t>关于下达2023年度省级水利发展补助资金的通知（整合部分）</t>
  </si>
  <si>
    <t>吉财农指[2023]0095号</t>
  </si>
  <si>
    <t>关于提前下达2023年吉林省少数民族发展补助资金（涉农统筹整合部分）指标的通知</t>
  </si>
  <si>
    <t>吉财党政治[2022]0960号</t>
  </si>
  <si>
    <t>提前下达2023年省级乡村振兴专项资金</t>
  </si>
  <si>
    <t>吉财农指[2022]1064号</t>
  </si>
  <si>
    <t>2023.5.9</t>
  </si>
  <si>
    <t>关于下达新平安镇长进村等道路和排水新建设省级财政以工代赈建设项目计划的通知</t>
  </si>
  <si>
    <t>2023.5.23</t>
  </si>
  <si>
    <t>2023.8.23</t>
  </si>
  <si>
    <t>关于下达联合乡2023年农村基础设施建设项目计划的通知</t>
  </si>
  <si>
    <t>2023.9.22</t>
  </si>
  <si>
    <t>关于下达大安市粪污资源化利用整县推进项目计划的通知</t>
  </si>
  <si>
    <t>吉财农指[2022]1065号</t>
  </si>
  <si>
    <t xml:space="preserve">关于预下达2023年省级乡村振兴补助资金（试点县统筹整合部分）的通知 </t>
  </si>
  <si>
    <t>吉财农指[2023]0101号</t>
  </si>
  <si>
    <t>关于下达2023年省级乡村振兴专项资金（试点县统筹整合资金）</t>
  </si>
  <si>
    <t>吉财农指[2023]0106号</t>
  </si>
  <si>
    <t>关于下达2023年省级乡村振兴补助资金（扶持发展村级集体经济整合部分）预算的通知</t>
  </si>
  <si>
    <t>吉财农指[2023]0268号</t>
  </si>
  <si>
    <t>关于调整2023年省级乡村振兴补助资金的通知</t>
  </si>
  <si>
    <t>吉财农指[2023]0686号</t>
  </si>
  <si>
    <t>关于下达2023年省级农村“厕所革命”整村推进财政奖补资金通知</t>
  </si>
  <si>
    <t>吉财村指[2023]0253号</t>
  </si>
  <si>
    <t>以前年度结余结转</t>
  </si>
  <si>
    <t>大财涉农指【2023】0013号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</si>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</sst>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_ "/>
  </numFmts>
  <fonts count="25">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45">
    <xf numFmtId="0" fontId="0" fillId="0" borderId="0" xfId="0">
      <alignment vertical="center"/>
    </xf>
    <xf numFmtId="0" fontId="0" fillId="2" borderId="0" xfId="0" applyFont="1" applyFill="1" applyAlignment="1">
      <alignment vertical="center"/>
    </xf>
    <xf numFmtId="0" fontId="1" fillId="2" borderId="0" xfId="0" applyFont="1" applyFill="1" applyAlignment="1">
      <alignment vertical="center" wrapText="1"/>
    </xf>
    <xf numFmtId="0" fontId="0" fillId="2" borderId="0" xfId="0" applyNumberFormat="1"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vertical="center" wrapText="1"/>
    </xf>
    <xf numFmtId="176" fontId="2" fillId="2" borderId="0" xfId="0" applyNumberFormat="1" applyFont="1" applyFill="1" applyAlignment="1">
      <alignment horizontal="center" vertical="center"/>
    </xf>
    <xf numFmtId="0" fontId="2" fillId="2" borderId="0" xfId="0" applyNumberFormat="1" applyFont="1" applyFill="1" applyAlignment="1">
      <alignment horizontal="center" vertical="center" wrapText="1"/>
    </xf>
    <xf numFmtId="176" fontId="2" fillId="2" borderId="0" xfId="0" applyNumberFormat="1" applyFont="1" applyFill="1" applyAlignment="1">
      <alignment horizontal="center" vertical="center" wrapText="1"/>
    </xf>
    <xf numFmtId="0" fontId="1" fillId="2" borderId="0" xfId="0" applyFont="1" applyFill="1" applyAlignment="1">
      <alignment horizontal="center" vertical="center"/>
    </xf>
    <xf numFmtId="176" fontId="0" fillId="2" borderId="0" xfId="0" applyNumberFormat="1" applyFont="1" applyFill="1" applyAlignment="1">
      <alignment horizontal="center" vertical="center"/>
    </xf>
    <xf numFmtId="177" fontId="0"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8"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176" fontId="1" fillId="2" borderId="3" xfId="0" applyNumberFormat="1" applyFont="1" applyFill="1" applyBorder="1" applyAlignment="1">
      <alignment horizontal="center" vertical="center"/>
    </xf>
    <xf numFmtId="178" fontId="4" fillId="2" borderId="3"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178" fontId="4"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left" vertical="center"/>
    </xf>
    <xf numFmtId="0" fontId="1" fillId="2" borderId="3" xfId="49" applyFont="1" applyFill="1" applyBorder="1" applyAlignment="1">
      <alignment horizontal="center" vertical="center" wrapText="1"/>
    </xf>
    <xf numFmtId="0" fontId="1" fillId="2" borderId="0" xfId="0" applyFont="1" applyFill="1" applyAlignment="1">
      <alignment vertical="center"/>
    </xf>
    <xf numFmtId="0" fontId="3" fillId="2" borderId="0" xfId="0" applyFont="1" applyFill="1" applyAlignment="1">
      <alignment vertical="center"/>
    </xf>
    <xf numFmtId="179" fontId="1" fillId="2" borderId="3" xfId="0" applyNumberFormat="1" applyFont="1" applyFill="1" applyBorder="1" applyAlignment="1">
      <alignment horizontal="center" vertical="center"/>
    </xf>
    <xf numFmtId="179" fontId="3" fillId="2" borderId="3" xfId="0" applyNumberFormat="1" applyFont="1" applyFill="1" applyBorder="1" applyAlignment="1">
      <alignment horizontal="left" vertical="center"/>
    </xf>
    <xf numFmtId="179" fontId="1" fillId="2" borderId="3" xfId="0" applyNumberFormat="1" applyFont="1" applyFill="1" applyBorder="1" applyAlignment="1">
      <alignment horizontal="center" vertical="center" wrapText="1"/>
    </xf>
    <xf numFmtId="179" fontId="3" fillId="2" borderId="3" xfId="0" applyNumberFormat="1" applyFont="1" applyFill="1" applyBorder="1" applyAlignment="1">
      <alignment horizontal="left" vertical="center" wrapText="1"/>
    </xf>
    <xf numFmtId="178" fontId="4" fillId="2" borderId="4" xfId="0" applyNumberFormat="1" applyFont="1" applyFill="1" applyBorder="1" applyAlignment="1">
      <alignment horizontal="center" vertical="center" wrapText="1"/>
    </xf>
    <xf numFmtId="0" fontId="4" fillId="2" borderId="4" xfId="0" applyFont="1" applyFill="1" applyBorder="1" applyAlignment="1">
      <alignment horizontal="left" vertical="center" wrapText="1"/>
    </xf>
    <xf numFmtId="41" fontId="1" fillId="2" borderId="3" xfId="49" applyNumberFormat="1" applyFont="1" applyFill="1" applyBorder="1" applyAlignment="1">
      <alignment horizontal="center" vertical="center" wrapText="1"/>
    </xf>
    <xf numFmtId="43" fontId="1" fillId="2" borderId="3" xfId="49" applyNumberFormat="1" applyFont="1" applyFill="1" applyBorder="1" applyAlignment="1">
      <alignment horizontal="center" vertical="center" wrapText="1"/>
    </xf>
    <xf numFmtId="0" fontId="1" fillId="2" borderId="3" xfId="22" applyFont="1" applyFill="1" applyBorder="1" applyAlignment="1">
      <alignment horizontal="left" vertical="center" wrapText="1"/>
    </xf>
    <xf numFmtId="0" fontId="1" fillId="2" borderId="3" xfId="22"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76" fontId="3" fillId="2" borderId="3" xfId="0" applyNumberFormat="1" applyFont="1" applyFill="1" applyBorder="1" applyAlignment="1">
      <alignment horizontal="center" vertical="center"/>
    </xf>
    <xf numFmtId="0" fontId="3" fillId="2"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Z105"/>
  <sheetViews>
    <sheetView tabSelected="1" topLeftCell="D1" workbookViewId="0">
      <selection activeCell="D6" sqref="D6"/>
    </sheetView>
  </sheetViews>
  <sheetFormatPr defaultColWidth="9" defaultRowHeight="13.5"/>
  <cols>
    <col min="1" max="1" width="25.75" style="1" customWidth="1"/>
    <col min="2" max="2" width="11.375" style="3" customWidth="1"/>
    <col min="3" max="3" width="9.25" style="4" customWidth="1"/>
    <col min="4" max="4" width="17.125" style="4" customWidth="1"/>
    <col min="5" max="5" width="11.125" style="1" customWidth="1"/>
    <col min="6" max="6" width="16.375" style="4" customWidth="1"/>
    <col min="7" max="7" width="16" style="4" customWidth="1"/>
    <col min="8" max="8" width="21.75" style="5" customWidth="1"/>
    <col min="9" max="9" width="15.5" style="1" customWidth="1"/>
    <col min="10" max="10" width="4.875" style="1" customWidth="1"/>
    <col min="11" max="11" width="4.625" style="1" customWidth="1"/>
    <col min="12" max="16384" width="9" style="1"/>
  </cols>
  <sheetData>
    <row r="1" s="1" customFormat="1" ht="22.5" spans="1:182">
      <c r="A1" s="6" t="s">
        <v>0</v>
      </c>
      <c r="B1" s="7"/>
      <c r="C1" s="6"/>
      <c r="D1" s="6"/>
      <c r="E1" s="6"/>
      <c r="F1" s="6"/>
      <c r="G1" s="6"/>
      <c r="H1" s="8"/>
      <c r="I1" s="6"/>
      <c r="J1" s="6"/>
      <c r="K1" s="6"/>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row>
    <row r="2" s="1" customFormat="1" ht="21" customHeight="1" spans="1:182">
      <c r="A2" s="1" t="s">
        <v>1</v>
      </c>
      <c r="B2" s="3"/>
      <c r="C2" s="4"/>
      <c r="D2" s="4"/>
      <c r="E2" s="9"/>
      <c r="F2" s="10" t="s">
        <v>2</v>
      </c>
      <c r="G2" s="10"/>
      <c r="H2" s="11"/>
      <c r="I2" s="11"/>
      <c r="J2" s="11"/>
      <c r="K2" s="11"/>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row>
    <row r="3" s="1" customFormat="1" ht="29" customHeight="1" spans="1:182">
      <c r="A3" s="12" t="s">
        <v>3</v>
      </c>
      <c r="B3" s="13" t="s">
        <v>4</v>
      </c>
      <c r="C3" s="14" t="s">
        <v>5</v>
      </c>
      <c r="D3" s="15" t="s">
        <v>6</v>
      </c>
      <c r="E3" s="16" t="s">
        <v>7</v>
      </c>
      <c r="F3" s="17" t="s">
        <v>8</v>
      </c>
      <c r="G3" s="17" t="s">
        <v>9</v>
      </c>
      <c r="H3" s="18" t="s">
        <v>10</v>
      </c>
      <c r="I3" s="17" t="s">
        <v>11</v>
      </c>
      <c r="J3" s="12" t="s">
        <v>12</v>
      </c>
      <c r="K3" s="12" t="s">
        <v>13</v>
      </c>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row>
    <row r="4" s="1" customFormat="1" ht="36" customHeight="1" spans="1:182">
      <c r="A4" s="19" t="s">
        <v>14</v>
      </c>
      <c r="B4" s="20" t="s">
        <v>15</v>
      </c>
      <c r="C4" s="21" t="s">
        <v>16</v>
      </c>
      <c r="D4" s="22">
        <f>122640000-680000-4560000-1940000-14000000+600000</f>
        <v>102060000</v>
      </c>
      <c r="E4" s="22" t="s">
        <v>17</v>
      </c>
      <c r="F4" s="23">
        <v>10000000</v>
      </c>
      <c r="G4" s="23">
        <v>10000000</v>
      </c>
      <c r="H4" s="24" t="s">
        <v>18</v>
      </c>
      <c r="I4" s="22">
        <f>D4-F4-F5-F6-F7-F8-F9-F10-F11</f>
        <v>0</v>
      </c>
      <c r="J4" s="30">
        <v>20</v>
      </c>
      <c r="K4" s="31">
        <v>3</v>
      </c>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row>
    <row r="5" s="1" customFormat="1" ht="33" customHeight="1" spans="1:182">
      <c r="A5" s="19"/>
      <c r="B5" s="20"/>
      <c r="C5" s="21"/>
      <c r="D5" s="22"/>
      <c r="E5" s="22" t="s">
        <v>19</v>
      </c>
      <c r="F5" s="23">
        <v>10000000</v>
      </c>
      <c r="G5" s="23">
        <v>10000000</v>
      </c>
      <c r="H5" s="24" t="s">
        <v>18</v>
      </c>
      <c r="I5" s="22"/>
      <c r="J5" s="30">
        <v>23</v>
      </c>
      <c r="K5" s="31">
        <v>7</v>
      </c>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row>
    <row r="6" s="1" customFormat="1" ht="33" customHeight="1" spans="1:182">
      <c r="A6" s="19"/>
      <c r="B6" s="20"/>
      <c r="C6" s="21"/>
      <c r="D6" s="22"/>
      <c r="E6" s="22" t="s">
        <v>20</v>
      </c>
      <c r="F6" s="23">
        <v>7000000</v>
      </c>
      <c r="G6" s="23">
        <v>7000000</v>
      </c>
      <c r="H6" s="24" t="s">
        <v>18</v>
      </c>
      <c r="I6" s="22"/>
      <c r="J6" s="30">
        <v>26</v>
      </c>
      <c r="K6" s="31">
        <v>7</v>
      </c>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row>
    <row r="7" s="1" customFormat="1" ht="33" customHeight="1" spans="1:182">
      <c r="A7" s="19"/>
      <c r="B7" s="20"/>
      <c r="C7" s="21"/>
      <c r="D7" s="22"/>
      <c r="E7" s="22" t="s">
        <v>21</v>
      </c>
      <c r="F7" s="23">
        <f>34220000-13430000</f>
        <v>20790000</v>
      </c>
      <c r="G7" s="23">
        <v>20790000</v>
      </c>
      <c r="H7" s="24" t="s">
        <v>18</v>
      </c>
      <c r="I7" s="22"/>
      <c r="J7" s="30">
        <v>29</v>
      </c>
      <c r="K7" s="31">
        <v>7</v>
      </c>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row>
    <row r="8" s="1" customFormat="1" ht="33" customHeight="1" spans="1:182">
      <c r="A8" s="19"/>
      <c r="B8" s="20"/>
      <c r="C8" s="21"/>
      <c r="D8" s="22"/>
      <c r="E8" s="22" t="s">
        <v>22</v>
      </c>
      <c r="F8" s="23">
        <v>13190928</v>
      </c>
      <c r="G8" s="23">
        <v>13190928</v>
      </c>
      <c r="H8" s="24" t="s">
        <v>23</v>
      </c>
      <c r="I8" s="22"/>
      <c r="J8" s="30">
        <v>30</v>
      </c>
      <c r="K8" s="31">
        <v>14</v>
      </c>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row>
    <row r="9" s="1" customFormat="1" ht="33" customHeight="1" spans="1:182">
      <c r="A9" s="19"/>
      <c r="B9" s="20"/>
      <c r="C9" s="21"/>
      <c r="D9" s="22"/>
      <c r="E9" s="19" t="s">
        <v>20</v>
      </c>
      <c r="F9" s="25">
        <v>10000000</v>
      </c>
      <c r="G9" s="25">
        <v>10000000</v>
      </c>
      <c r="H9" s="24" t="s">
        <v>24</v>
      </c>
      <c r="I9" s="19"/>
      <c r="J9" s="30">
        <v>40</v>
      </c>
      <c r="K9" s="31">
        <v>1</v>
      </c>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row>
    <row r="10" s="1" customFormat="1" ht="33" customHeight="1" spans="1:182">
      <c r="A10" s="19"/>
      <c r="B10" s="20"/>
      <c r="C10" s="21"/>
      <c r="D10" s="22"/>
      <c r="E10" s="19" t="s">
        <v>25</v>
      </c>
      <c r="F10" s="25">
        <f>20270000+809072</f>
        <v>21079072</v>
      </c>
      <c r="G10" s="25">
        <v>21079027</v>
      </c>
      <c r="H10" s="24" t="s">
        <v>26</v>
      </c>
      <c r="I10" s="19"/>
      <c r="J10" s="30" t="s">
        <v>27</v>
      </c>
      <c r="K10" s="31">
        <v>33</v>
      </c>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row>
    <row r="11" s="1" customFormat="1" ht="33" customHeight="1" spans="1:182">
      <c r="A11" s="19"/>
      <c r="B11" s="20"/>
      <c r="C11" s="21"/>
      <c r="D11" s="22"/>
      <c r="E11" s="19" t="s">
        <v>28</v>
      </c>
      <c r="F11" s="25">
        <v>10000000</v>
      </c>
      <c r="G11" s="25">
        <v>10000000</v>
      </c>
      <c r="H11" s="24" t="s">
        <v>29</v>
      </c>
      <c r="I11" s="19"/>
      <c r="J11" s="30">
        <v>37</v>
      </c>
      <c r="K11" s="31">
        <v>23</v>
      </c>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row>
    <row r="12" s="1" customFormat="1" ht="33" customHeight="1" spans="1:182">
      <c r="A12" s="19"/>
      <c r="B12" s="20"/>
      <c r="C12" s="21" t="s">
        <v>30</v>
      </c>
      <c r="D12" s="22">
        <v>680000</v>
      </c>
      <c r="E12" s="19" t="s">
        <v>25</v>
      </c>
      <c r="F12" s="25">
        <v>680000</v>
      </c>
      <c r="G12" s="25">
        <v>680000</v>
      </c>
      <c r="H12" s="24" t="s">
        <v>26</v>
      </c>
      <c r="I12" s="22">
        <f t="shared" ref="I12:I14" si="0">D12-F12</f>
        <v>0</v>
      </c>
      <c r="J12" s="30">
        <v>47</v>
      </c>
      <c r="K12" s="31">
        <v>33</v>
      </c>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row>
    <row r="13" s="1" customFormat="1" ht="33" customHeight="1" spans="1:182">
      <c r="A13" s="19"/>
      <c r="B13" s="20"/>
      <c r="C13" s="21" t="s">
        <v>31</v>
      </c>
      <c r="D13" s="22">
        <v>4560000</v>
      </c>
      <c r="E13" s="19" t="s">
        <v>25</v>
      </c>
      <c r="F13" s="25">
        <v>4560000</v>
      </c>
      <c r="G13" s="25">
        <v>4560000</v>
      </c>
      <c r="H13" s="24" t="s">
        <v>26</v>
      </c>
      <c r="I13" s="22">
        <f t="shared" si="0"/>
        <v>0</v>
      </c>
      <c r="J13" s="30">
        <v>47</v>
      </c>
      <c r="K13" s="31">
        <v>33</v>
      </c>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row>
    <row r="14" s="1" customFormat="1" ht="33" customHeight="1" spans="1:182">
      <c r="A14" s="19"/>
      <c r="B14" s="20"/>
      <c r="C14" s="21" t="s">
        <v>32</v>
      </c>
      <c r="D14" s="22">
        <v>1940000</v>
      </c>
      <c r="E14" s="19" t="s">
        <v>25</v>
      </c>
      <c r="F14" s="25">
        <v>1940000</v>
      </c>
      <c r="G14" s="25">
        <v>1940000</v>
      </c>
      <c r="H14" s="24" t="s">
        <v>26</v>
      </c>
      <c r="I14" s="22">
        <f t="shared" si="0"/>
        <v>0</v>
      </c>
      <c r="J14" s="30">
        <v>47</v>
      </c>
      <c r="K14" s="31">
        <v>33</v>
      </c>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row>
    <row r="15" s="1" customFormat="1" ht="33" customHeight="1" spans="1:182">
      <c r="A15" s="19"/>
      <c r="B15" s="20"/>
      <c r="C15" s="21" t="s">
        <v>33</v>
      </c>
      <c r="D15" s="22">
        <v>4890000</v>
      </c>
      <c r="E15" s="22" t="s">
        <v>34</v>
      </c>
      <c r="F15" s="25">
        <v>3800000</v>
      </c>
      <c r="G15" s="25">
        <v>3800000</v>
      </c>
      <c r="H15" s="24" t="s">
        <v>29</v>
      </c>
      <c r="I15" s="22">
        <f>D15-F15-F16</f>
        <v>0</v>
      </c>
      <c r="J15" s="30">
        <v>37</v>
      </c>
      <c r="K15" s="31">
        <v>23</v>
      </c>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row>
    <row r="16" s="1" customFormat="1" ht="33" customHeight="1" spans="1:182">
      <c r="A16" s="19"/>
      <c r="B16" s="20"/>
      <c r="C16" s="21"/>
      <c r="D16" s="22"/>
      <c r="E16" s="22">
        <v>202310.13</v>
      </c>
      <c r="F16" s="25">
        <v>1090000</v>
      </c>
      <c r="G16" s="25">
        <v>1090000</v>
      </c>
      <c r="H16" s="24" t="s">
        <v>26</v>
      </c>
      <c r="I16" s="22"/>
      <c r="J16" s="30">
        <v>47</v>
      </c>
      <c r="K16" s="31">
        <v>33</v>
      </c>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row>
    <row r="17" s="1" customFormat="1" ht="33" customHeight="1" spans="1:182">
      <c r="A17" s="19"/>
      <c r="B17" s="20"/>
      <c r="C17" s="21" t="s">
        <v>35</v>
      </c>
      <c r="D17" s="22">
        <v>5200000</v>
      </c>
      <c r="E17" s="22" t="s">
        <v>34</v>
      </c>
      <c r="F17" s="25">
        <v>5200000</v>
      </c>
      <c r="G17" s="25">
        <v>5200000</v>
      </c>
      <c r="H17" s="24" t="s">
        <v>29</v>
      </c>
      <c r="I17" s="22">
        <f t="shared" ref="I17:I26" si="1">D17-F17</f>
        <v>0</v>
      </c>
      <c r="J17" s="30">
        <v>37</v>
      </c>
      <c r="K17" s="31">
        <v>23</v>
      </c>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row>
    <row r="18" s="1" customFormat="1" ht="33" customHeight="1" spans="1:182">
      <c r="A18" s="19" t="s">
        <v>36</v>
      </c>
      <c r="B18" s="20" t="s">
        <v>37</v>
      </c>
      <c r="C18" s="21" t="s">
        <v>33</v>
      </c>
      <c r="D18" s="22">
        <v>14000000</v>
      </c>
      <c r="E18" s="22" t="s">
        <v>21</v>
      </c>
      <c r="F18" s="25">
        <v>13430000</v>
      </c>
      <c r="G18" s="25">
        <v>13430000</v>
      </c>
      <c r="H18" s="24" t="s">
        <v>18</v>
      </c>
      <c r="I18" s="22">
        <f>D18-F18-F19</f>
        <v>0</v>
      </c>
      <c r="J18" s="30">
        <v>29</v>
      </c>
      <c r="K18" s="31">
        <v>7</v>
      </c>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row>
    <row r="19" s="1" customFormat="1" ht="33" customHeight="1" spans="1:182">
      <c r="A19" s="19"/>
      <c r="B19" s="20"/>
      <c r="C19" s="21"/>
      <c r="D19" s="22"/>
      <c r="E19" s="22"/>
      <c r="F19" s="25">
        <v>570000</v>
      </c>
      <c r="G19" s="25">
        <v>570000</v>
      </c>
      <c r="H19" s="24" t="s">
        <v>26</v>
      </c>
      <c r="I19" s="22"/>
      <c r="J19" s="30">
        <v>70</v>
      </c>
      <c r="K19" s="31">
        <v>33</v>
      </c>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row>
    <row r="20" s="1" customFormat="1" ht="33" customHeight="1" spans="1:182">
      <c r="A20" s="19" t="s">
        <v>38</v>
      </c>
      <c r="B20" s="20" t="s">
        <v>39</v>
      </c>
      <c r="C20" s="21" t="s">
        <v>16</v>
      </c>
      <c r="D20" s="22">
        <v>7000000</v>
      </c>
      <c r="E20" s="22" t="s">
        <v>40</v>
      </c>
      <c r="F20" s="25">
        <v>7000000</v>
      </c>
      <c r="G20" s="25">
        <v>7000000</v>
      </c>
      <c r="H20" s="24" t="s">
        <v>26</v>
      </c>
      <c r="I20" s="22">
        <f t="shared" si="1"/>
        <v>0</v>
      </c>
      <c r="J20" s="30">
        <v>47</v>
      </c>
      <c r="K20" s="31">
        <v>33</v>
      </c>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row>
    <row r="21" s="1" customFormat="1" ht="27" customHeight="1" spans="1:182">
      <c r="A21" s="19"/>
      <c r="B21" s="20"/>
      <c r="C21" s="21" t="s">
        <v>30</v>
      </c>
      <c r="D21" s="22">
        <v>120000</v>
      </c>
      <c r="E21" s="19" t="s">
        <v>25</v>
      </c>
      <c r="F21" s="25">
        <v>120000</v>
      </c>
      <c r="G21" s="25">
        <v>120000</v>
      </c>
      <c r="H21" s="24" t="s">
        <v>26</v>
      </c>
      <c r="I21" s="22">
        <f t="shared" si="1"/>
        <v>0</v>
      </c>
      <c r="J21" s="30">
        <v>47</v>
      </c>
      <c r="K21" s="31">
        <v>33</v>
      </c>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row>
    <row r="22" s="1" customFormat="1" ht="27" customHeight="1" spans="1:182">
      <c r="A22" s="19"/>
      <c r="B22" s="20"/>
      <c r="C22" s="21" t="s">
        <v>31</v>
      </c>
      <c r="D22" s="22">
        <v>3040000</v>
      </c>
      <c r="E22" s="19" t="s">
        <v>25</v>
      </c>
      <c r="F22" s="25">
        <v>3040000</v>
      </c>
      <c r="G22" s="25">
        <v>3040000</v>
      </c>
      <c r="H22" s="24" t="s">
        <v>26</v>
      </c>
      <c r="I22" s="22">
        <f t="shared" si="1"/>
        <v>0</v>
      </c>
      <c r="J22" s="30">
        <v>47</v>
      </c>
      <c r="K22" s="31">
        <v>33</v>
      </c>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row>
    <row r="23" s="1" customFormat="1" ht="27" customHeight="1" spans="1:182">
      <c r="A23" s="19"/>
      <c r="B23" s="20"/>
      <c r="C23" s="21" t="s">
        <v>32</v>
      </c>
      <c r="D23" s="22">
        <v>390000</v>
      </c>
      <c r="E23" s="19" t="s">
        <v>25</v>
      </c>
      <c r="F23" s="25">
        <v>390000</v>
      </c>
      <c r="G23" s="25">
        <v>390000</v>
      </c>
      <c r="H23" s="24" t="s">
        <v>26</v>
      </c>
      <c r="I23" s="22">
        <f t="shared" si="1"/>
        <v>0</v>
      </c>
      <c r="J23" s="30">
        <v>47</v>
      </c>
      <c r="K23" s="31">
        <v>33</v>
      </c>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row>
    <row r="24" s="1" customFormat="1" ht="33" customHeight="1" spans="1:182">
      <c r="A24" s="19" t="s">
        <v>41</v>
      </c>
      <c r="B24" s="20" t="s">
        <v>42</v>
      </c>
      <c r="C24" s="21" t="s">
        <v>33</v>
      </c>
      <c r="D24" s="22">
        <v>5840000</v>
      </c>
      <c r="E24" s="22" t="s">
        <v>43</v>
      </c>
      <c r="F24" s="23">
        <v>5840000</v>
      </c>
      <c r="G24" s="23">
        <v>5840000</v>
      </c>
      <c r="H24" s="24" t="s">
        <v>26</v>
      </c>
      <c r="I24" s="22">
        <f t="shared" si="1"/>
        <v>0</v>
      </c>
      <c r="J24" s="30">
        <v>70</v>
      </c>
      <c r="K24" s="31">
        <v>33</v>
      </c>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row>
    <row r="25" s="1" customFormat="1" ht="33" customHeight="1" spans="1:182">
      <c r="A25" s="19" t="s">
        <v>44</v>
      </c>
      <c r="B25" s="20" t="s">
        <v>45</v>
      </c>
      <c r="C25" s="21" t="s">
        <v>46</v>
      </c>
      <c r="D25" s="22">
        <v>200000</v>
      </c>
      <c r="E25" s="22" t="s">
        <v>43</v>
      </c>
      <c r="F25" s="23">
        <v>200000</v>
      </c>
      <c r="G25" s="22">
        <v>200000</v>
      </c>
      <c r="H25" s="24" t="s">
        <v>26</v>
      </c>
      <c r="I25" s="22">
        <f t="shared" si="1"/>
        <v>0</v>
      </c>
      <c r="J25" s="30">
        <v>70</v>
      </c>
      <c r="K25" s="31">
        <v>33</v>
      </c>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row>
    <row r="26" s="1" customFormat="1" ht="33" customHeight="1" spans="1:182">
      <c r="A26" s="19" t="s">
        <v>47</v>
      </c>
      <c r="B26" s="20" t="s">
        <v>48</v>
      </c>
      <c r="C26" s="21" t="s">
        <v>49</v>
      </c>
      <c r="D26" s="22">
        <v>15000000</v>
      </c>
      <c r="E26" s="22" t="s">
        <v>43</v>
      </c>
      <c r="F26" s="23">
        <v>15000000</v>
      </c>
      <c r="G26" s="23">
        <v>15000000</v>
      </c>
      <c r="H26" s="24" t="s">
        <v>26</v>
      </c>
      <c r="I26" s="22">
        <f t="shared" si="1"/>
        <v>0</v>
      </c>
      <c r="J26" s="30">
        <v>70</v>
      </c>
      <c r="K26" s="31">
        <v>33</v>
      </c>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row>
    <row r="27" s="1" customFormat="1" ht="23" customHeight="1" spans="1:182">
      <c r="A27" s="19"/>
      <c r="B27" s="20"/>
      <c r="C27" s="21"/>
      <c r="D27" s="22"/>
      <c r="E27" s="22"/>
      <c r="F27" s="23"/>
      <c r="G27" s="23"/>
      <c r="H27" s="24"/>
      <c r="I27" s="22"/>
      <c r="J27" s="30"/>
      <c r="K27" s="31"/>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row>
    <row r="28" s="1" customFormat="1" ht="36" customHeight="1" spans="1:182">
      <c r="A28" s="19" t="s">
        <v>50</v>
      </c>
      <c r="B28" s="20" t="s">
        <v>51</v>
      </c>
      <c r="C28" s="21" t="s">
        <v>52</v>
      </c>
      <c r="D28" s="22">
        <v>10270000</v>
      </c>
      <c r="E28" s="22" t="s">
        <v>53</v>
      </c>
      <c r="F28" s="23">
        <v>1794000</v>
      </c>
      <c r="G28" s="23">
        <v>1794000</v>
      </c>
      <c r="H28" s="24" t="s">
        <v>54</v>
      </c>
      <c r="I28" s="22">
        <f>D28-F28-F29-F30-F31-F32</f>
        <v>2387444</v>
      </c>
      <c r="J28" s="30">
        <v>46</v>
      </c>
      <c r="K28" s="31">
        <v>28</v>
      </c>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row>
    <row r="29" s="1" customFormat="1" ht="36" customHeight="1" spans="1:182">
      <c r="A29" s="19"/>
      <c r="B29" s="20"/>
      <c r="C29" s="21"/>
      <c r="D29" s="22"/>
      <c r="E29" s="22" t="s">
        <v>55</v>
      </c>
      <c r="F29" s="23">
        <v>1030000</v>
      </c>
      <c r="G29" s="23">
        <v>1030000</v>
      </c>
      <c r="H29" s="24" t="s">
        <v>54</v>
      </c>
      <c r="I29" s="22"/>
      <c r="J29" s="30">
        <v>46</v>
      </c>
      <c r="K29" s="31">
        <v>28</v>
      </c>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row>
    <row r="30" s="1" customFormat="1" ht="36" customHeight="1" spans="1:182">
      <c r="A30" s="19"/>
      <c r="B30" s="20"/>
      <c r="C30" s="21"/>
      <c r="D30" s="22"/>
      <c r="E30" s="22" t="s">
        <v>56</v>
      </c>
      <c r="F30" s="23">
        <v>966543</v>
      </c>
      <c r="G30" s="23">
        <v>966543</v>
      </c>
      <c r="H30" s="24" t="s">
        <v>57</v>
      </c>
      <c r="I30" s="22"/>
      <c r="J30" s="30">
        <v>55</v>
      </c>
      <c r="K30" s="31">
        <v>15</v>
      </c>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row>
    <row r="31" s="1" customFormat="1" ht="36" customHeight="1" spans="1:182">
      <c r="A31" s="19"/>
      <c r="B31" s="20"/>
      <c r="C31" s="21"/>
      <c r="D31" s="22"/>
      <c r="E31" s="22" t="s">
        <v>56</v>
      </c>
      <c r="F31" s="23">
        <v>592013</v>
      </c>
      <c r="G31" s="23">
        <v>592013</v>
      </c>
      <c r="H31" s="24" t="s">
        <v>58</v>
      </c>
      <c r="I31" s="22"/>
      <c r="J31" s="30">
        <v>56</v>
      </c>
      <c r="K31" s="31">
        <v>37</v>
      </c>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row>
    <row r="32" s="1" customFormat="1" ht="36" customHeight="1" spans="1:182">
      <c r="A32" s="19"/>
      <c r="B32" s="20"/>
      <c r="C32" s="21"/>
      <c r="D32" s="22"/>
      <c r="E32" s="22" t="s">
        <v>56</v>
      </c>
      <c r="F32" s="23">
        <v>3500000</v>
      </c>
      <c r="G32" s="23">
        <v>3590000</v>
      </c>
      <c r="H32" s="24" t="s">
        <v>59</v>
      </c>
      <c r="I32" s="22"/>
      <c r="J32" s="30">
        <v>57</v>
      </c>
      <c r="K32" s="31">
        <v>38</v>
      </c>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row>
    <row r="33" s="1" customFormat="1" ht="36" customHeight="1" spans="1:182">
      <c r="A33" s="19" t="s">
        <v>60</v>
      </c>
      <c r="B33" s="20" t="s">
        <v>61</v>
      </c>
      <c r="C33" s="21" t="s">
        <v>52</v>
      </c>
      <c r="D33" s="22">
        <v>7540000</v>
      </c>
      <c r="E33" s="22"/>
      <c r="F33" s="23"/>
      <c r="G33" s="23"/>
      <c r="H33" s="24"/>
      <c r="I33" s="22">
        <f t="shared" ref="I33:I39" si="2">D33-F33</f>
        <v>7540000</v>
      </c>
      <c r="J33" s="30"/>
      <c r="K33" s="31"/>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row>
    <row r="34" s="1" customFormat="1" ht="36" customHeight="1" spans="1:182">
      <c r="A34" s="19" t="s">
        <v>62</v>
      </c>
      <c r="B34" s="20" t="s">
        <v>63</v>
      </c>
      <c r="C34" s="21" t="s">
        <v>52</v>
      </c>
      <c r="D34" s="22">
        <v>5000000</v>
      </c>
      <c r="E34" s="22"/>
      <c r="F34" s="23"/>
      <c r="G34" s="23"/>
      <c r="H34" s="24"/>
      <c r="I34" s="22">
        <f t="shared" si="2"/>
        <v>5000000</v>
      </c>
      <c r="J34" s="30"/>
      <c r="K34" s="31"/>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row>
    <row r="35" s="1" customFormat="1" ht="36" customHeight="1" spans="1:182">
      <c r="A35" s="19" t="s">
        <v>64</v>
      </c>
      <c r="B35" s="20" t="s">
        <v>65</v>
      </c>
      <c r="C35" s="21" t="s">
        <v>52</v>
      </c>
      <c r="D35" s="22">
        <v>310000</v>
      </c>
      <c r="E35" s="22"/>
      <c r="F35" s="23"/>
      <c r="G35" s="23"/>
      <c r="H35" s="24"/>
      <c r="I35" s="22">
        <f t="shared" si="2"/>
        <v>310000</v>
      </c>
      <c r="J35" s="30"/>
      <c r="K35" s="31"/>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row>
    <row r="36" s="1" customFormat="1" ht="36" customHeight="1" spans="1:182">
      <c r="A36" s="19" t="s">
        <v>66</v>
      </c>
      <c r="B36" s="20" t="s">
        <v>67</v>
      </c>
      <c r="C36" s="21" t="s">
        <v>52</v>
      </c>
      <c r="D36" s="22">
        <v>10200000</v>
      </c>
      <c r="E36" s="22"/>
      <c r="F36" s="23"/>
      <c r="G36" s="23"/>
      <c r="H36" s="24"/>
      <c r="I36" s="22">
        <f t="shared" si="2"/>
        <v>10200000</v>
      </c>
      <c r="J36" s="30"/>
      <c r="K36" s="31"/>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row>
    <row r="37" s="1" customFormat="1" ht="36" customHeight="1" spans="1:182">
      <c r="A37" s="19" t="s">
        <v>68</v>
      </c>
      <c r="B37" s="20" t="s">
        <v>69</v>
      </c>
      <c r="C37" s="21" t="s">
        <v>52</v>
      </c>
      <c r="D37" s="22">
        <f>2420000-40000</f>
        <v>2380000</v>
      </c>
      <c r="E37" s="22"/>
      <c r="F37" s="23"/>
      <c r="G37" s="23"/>
      <c r="H37" s="24"/>
      <c r="I37" s="22">
        <f t="shared" si="2"/>
        <v>2380000</v>
      </c>
      <c r="J37" s="30"/>
      <c r="K37" s="31"/>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row>
    <row r="38" s="1" customFormat="1" ht="36" customHeight="1" spans="1:182">
      <c r="A38" s="19" t="s">
        <v>70</v>
      </c>
      <c r="B38" s="20" t="s">
        <v>71</v>
      </c>
      <c r="C38" s="21" t="s">
        <v>52</v>
      </c>
      <c r="D38" s="22">
        <v>13615700</v>
      </c>
      <c r="E38" s="22" t="s">
        <v>72</v>
      </c>
      <c r="F38" s="23">
        <v>1795700</v>
      </c>
      <c r="G38" s="23">
        <v>600000</v>
      </c>
      <c r="H38" s="24" t="s">
        <v>73</v>
      </c>
      <c r="I38" s="22">
        <f t="shared" si="2"/>
        <v>11820000</v>
      </c>
      <c r="J38" s="30">
        <v>74</v>
      </c>
      <c r="K38" s="31">
        <v>8</v>
      </c>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row>
    <row r="39" s="1" customFormat="1" ht="36" customHeight="1" spans="1:182">
      <c r="A39" s="19" t="s">
        <v>74</v>
      </c>
      <c r="B39" s="20" t="s">
        <v>75</v>
      </c>
      <c r="C39" s="21" t="s">
        <v>52</v>
      </c>
      <c r="D39" s="22">
        <v>60000</v>
      </c>
      <c r="E39" s="22"/>
      <c r="F39" s="23"/>
      <c r="G39" s="23"/>
      <c r="H39" s="24"/>
      <c r="I39" s="22">
        <f t="shared" si="2"/>
        <v>60000</v>
      </c>
      <c r="J39" s="30"/>
      <c r="K39" s="31"/>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row>
    <row r="40" s="1" customFormat="1" ht="31" customHeight="1" spans="1:182">
      <c r="A40" s="19" t="s">
        <v>76</v>
      </c>
      <c r="B40" s="20" t="s">
        <v>77</v>
      </c>
      <c r="C40" s="21" t="s">
        <v>52</v>
      </c>
      <c r="D40" s="22">
        <v>47540000</v>
      </c>
      <c r="E40" s="22" t="s">
        <v>78</v>
      </c>
      <c r="F40" s="23">
        <v>6175800</v>
      </c>
      <c r="G40" s="23">
        <v>6175800</v>
      </c>
      <c r="H40" s="24" t="s">
        <v>18</v>
      </c>
      <c r="I40" s="22">
        <f>D40-F40-F41-F42-F43-F44-F45-F47-F48-F49-F50-F51-F52-F46</f>
        <v>11914715.63</v>
      </c>
      <c r="J40" s="30">
        <v>32</v>
      </c>
      <c r="K40" s="31">
        <v>7</v>
      </c>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row>
    <row r="41" s="1" customFormat="1" ht="31" customHeight="1" spans="1:182">
      <c r="A41" s="19"/>
      <c r="B41" s="20"/>
      <c r="C41" s="21"/>
      <c r="D41" s="22"/>
      <c r="E41" s="22" t="s">
        <v>43</v>
      </c>
      <c r="F41" s="23">
        <v>2604200</v>
      </c>
      <c r="G41" s="23">
        <v>2604200</v>
      </c>
      <c r="H41" s="24" t="s">
        <v>18</v>
      </c>
      <c r="I41" s="22"/>
      <c r="J41" s="30">
        <v>76</v>
      </c>
      <c r="K41" s="31">
        <v>7</v>
      </c>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row>
    <row r="42" s="1" customFormat="1" ht="31" customHeight="1" spans="1:182">
      <c r="A42" s="19"/>
      <c r="B42" s="20"/>
      <c r="C42" s="21"/>
      <c r="D42" s="26"/>
      <c r="E42" s="22" t="s">
        <v>79</v>
      </c>
      <c r="F42" s="23">
        <v>2482780</v>
      </c>
      <c r="G42" s="25">
        <v>2482700</v>
      </c>
      <c r="H42" s="24" t="s">
        <v>80</v>
      </c>
      <c r="I42" s="22"/>
      <c r="J42" s="30">
        <v>34</v>
      </c>
      <c r="K42" s="31">
        <v>13</v>
      </c>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row>
    <row r="43" s="1" customFormat="1" ht="37" customHeight="1" spans="1:182">
      <c r="A43" s="19"/>
      <c r="B43" s="20"/>
      <c r="C43" s="21"/>
      <c r="D43" s="26"/>
      <c r="E43" s="22" t="s">
        <v>81</v>
      </c>
      <c r="F43" s="23">
        <v>356000</v>
      </c>
      <c r="G43" s="25">
        <v>356000</v>
      </c>
      <c r="H43" s="24" t="s">
        <v>82</v>
      </c>
      <c r="I43" s="22"/>
      <c r="J43" s="30">
        <v>43</v>
      </c>
      <c r="K43" s="31">
        <v>26</v>
      </c>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row>
    <row r="44" s="1" customFormat="1" ht="31" customHeight="1" spans="1:182">
      <c r="A44" s="19"/>
      <c r="B44" s="20"/>
      <c r="C44" s="21"/>
      <c r="D44" s="26"/>
      <c r="E44" s="22" t="s">
        <v>83</v>
      </c>
      <c r="F44" s="23">
        <v>2373904.14</v>
      </c>
      <c r="G44" s="23">
        <v>2373904.14</v>
      </c>
      <c r="H44" s="24" t="s">
        <v>84</v>
      </c>
      <c r="I44" s="22"/>
      <c r="J44" s="30">
        <v>51</v>
      </c>
      <c r="K44" s="31">
        <v>31</v>
      </c>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row>
    <row r="45" s="1" customFormat="1" ht="31" customHeight="1" spans="1:182">
      <c r="A45" s="19"/>
      <c r="B45" s="20"/>
      <c r="C45" s="21"/>
      <c r="D45" s="26"/>
      <c r="E45" s="22" t="s">
        <v>85</v>
      </c>
      <c r="F45" s="23">
        <v>1554778.3</v>
      </c>
      <c r="G45" s="23">
        <v>1554778.3</v>
      </c>
      <c r="H45" s="24" t="s">
        <v>86</v>
      </c>
      <c r="I45" s="22"/>
      <c r="J45" s="30">
        <v>53</v>
      </c>
      <c r="K45" s="31">
        <v>30</v>
      </c>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29"/>
      <c r="FK45" s="29"/>
      <c r="FL45" s="29"/>
      <c r="FM45" s="29"/>
      <c r="FN45" s="29"/>
      <c r="FO45" s="29"/>
      <c r="FP45" s="29"/>
      <c r="FQ45" s="29"/>
      <c r="FR45" s="29"/>
      <c r="FS45" s="29"/>
      <c r="FT45" s="29"/>
      <c r="FU45" s="29"/>
      <c r="FV45" s="29"/>
      <c r="FW45" s="29"/>
      <c r="FX45" s="29"/>
      <c r="FY45" s="29"/>
      <c r="FZ45" s="29"/>
    </row>
    <row r="46" s="1" customFormat="1" ht="31" customHeight="1" spans="1:182">
      <c r="A46" s="19"/>
      <c r="B46" s="20"/>
      <c r="C46" s="21"/>
      <c r="D46" s="26"/>
      <c r="E46" s="22" t="s">
        <v>72</v>
      </c>
      <c r="F46" s="23">
        <v>11604728.93</v>
      </c>
      <c r="G46" s="23">
        <v>11604728.93</v>
      </c>
      <c r="H46" s="24" t="s">
        <v>86</v>
      </c>
      <c r="I46" s="22"/>
      <c r="J46" s="30">
        <v>53</v>
      </c>
      <c r="K46" s="31">
        <v>30</v>
      </c>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c r="EP46" s="29"/>
      <c r="EQ46" s="29"/>
      <c r="ER46" s="29"/>
      <c r="ES46" s="29"/>
      <c r="ET46" s="29"/>
      <c r="EU46" s="29"/>
      <c r="EV46" s="29"/>
      <c r="EW46" s="29"/>
      <c r="EX46" s="29"/>
      <c r="EY46" s="29"/>
      <c r="EZ46" s="29"/>
      <c r="FA46" s="29"/>
      <c r="FB46" s="29"/>
      <c r="FC46" s="29"/>
      <c r="FD46" s="29"/>
      <c r="FE46" s="29"/>
      <c r="FF46" s="29"/>
      <c r="FG46" s="29"/>
      <c r="FH46" s="29"/>
      <c r="FI46" s="29"/>
      <c r="FJ46" s="29"/>
      <c r="FK46" s="29"/>
      <c r="FL46" s="29"/>
      <c r="FM46" s="29"/>
      <c r="FN46" s="29"/>
      <c r="FO46" s="29"/>
      <c r="FP46" s="29"/>
      <c r="FQ46" s="29"/>
      <c r="FR46" s="29"/>
      <c r="FS46" s="29"/>
      <c r="FT46" s="29"/>
      <c r="FU46" s="29"/>
      <c r="FV46" s="29"/>
      <c r="FW46" s="29"/>
      <c r="FX46" s="29"/>
      <c r="FY46" s="29"/>
      <c r="FZ46" s="29"/>
    </row>
    <row r="47" s="1" customFormat="1" ht="31" customHeight="1" spans="1:182">
      <c r="A47" s="19"/>
      <c r="B47" s="20"/>
      <c r="C47" s="21"/>
      <c r="D47" s="26"/>
      <c r="E47" s="22" t="s">
        <v>87</v>
      </c>
      <c r="F47" s="23">
        <v>328634</v>
      </c>
      <c r="G47" s="23">
        <v>328634</v>
      </c>
      <c r="H47" s="24" t="s">
        <v>88</v>
      </c>
      <c r="I47" s="22"/>
      <c r="J47" s="30">
        <v>48</v>
      </c>
      <c r="K47" s="31">
        <v>25</v>
      </c>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29"/>
      <c r="ET47" s="29"/>
      <c r="EU47" s="29"/>
      <c r="EV47" s="29"/>
      <c r="EW47" s="29"/>
      <c r="EX47" s="29"/>
      <c r="EY47" s="29"/>
      <c r="EZ47" s="29"/>
      <c r="FA47" s="29"/>
      <c r="FB47" s="29"/>
      <c r="FC47" s="29"/>
      <c r="FD47" s="29"/>
      <c r="FE47" s="29"/>
      <c r="FF47" s="29"/>
      <c r="FG47" s="29"/>
      <c r="FH47" s="29"/>
      <c r="FI47" s="29"/>
      <c r="FJ47" s="29"/>
      <c r="FK47" s="29"/>
      <c r="FL47" s="29"/>
      <c r="FM47" s="29"/>
      <c r="FN47" s="29"/>
      <c r="FO47" s="29"/>
      <c r="FP47" s="29"/>
      <c r="FQ47" s="29"/>
      <c r="FR47" s="29"/>
      <c r="FS47" s="29"/>
      <c r="FT47" s="29"/>
      <c r="FU47" s="29"/>
      <c r="FV47" s="29"/>
      <c r="FW47" s="29"/>
      <c r="FX47" s="29"/>
      <c r="FY47" s="29"/>
      <c r="FZ47" s="29"/>
    </row>
    <row r="48" s="1" customFormat="1" ht="31" customHeight="1" spans="1:182">
      <c r="A48" s="19"/>
      <c r="B48" s="20"/>
      <c r="C48" s="21"/>
      <c r="D48" s="26"/>
      <c r="E48" s="22" t="s">
        <v>89</v>
      </c>
      <c r="F48" s="23">
        <v>39521</v>
      </c>
      <c r="G48" s="23">
        <v>39521</v>
      </c>
      <c r="H48" s="24" t="s">
        <v>90</v>
      </c>
      <c r="I48" s="22"/>
      <c r="J48" s="30">
        <v>49</v>
      </c>
      <c r="K48" s="31">
        <v>25</v>
      </c>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row>
    <row r="49" s="1" customFormat="1" ht="31" customHeight="1" spans="1:182">
      <c r="A49" s="19"/>
      <c r="B49" s="20"/>
      <c r="C49" s="21"/>
      <c r="D49" s="26"/>
      <c r="E49" s="22" t="s">
        <v>55</v>
      </c>
      <c r="F49" s="23">
        <v>451500</v>
      </c>
      <c r="G49" s="23">
        <v>451500</v>
      </c>
      <c r="H49" s="25" t="s">
        <v>91</v>
      </c>
      <c r="I49" s="22"/>
      <c r="J49" s="30">
        <v>52</v>
      </c>
      <c r="K49" s="31">
        <v>34</v>
      </c>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9"/>
      <c r="FG49" s="29"/>
      <c r="FH49" s="29"/>
      <c r="FI49" s="29"/>
      <c r="FJ49" s="29"/>
      <c r="FK49" s="29"/>
      <c r="FL49" s="29"/>
      <c r="FM49" s="29"/>
      <c r="FN49" s="29"/>
      <c r="FO49" s="29"/>
      <c r="FP49" s="29"/>
      <c r="FQ49" s="29"/>
      <c r="FR49" s="29"/>
      <c r="FS49" s="29"/>
      <c r="FT49" s="29"/>
      <c r="FU49" s="29"/>
      <c r="FV49" s="29"/>
      <c r="FW49" s="29"/>
      <c r="FX49" s="29"/>
      <c r="FY49" s="29"/>
      <c r="FZ49" s="29"/>
    </row>
    <row r="50" s="1" customFormat="1" ht="36" customHeight="1" spans="1:182">
      <c r="A50" s="19"/>
      <c r="B50" s="20"/>
      <c r="C50" s="21"/>
      <c r="D50" s="26"/>
      <c r="E50" s="22" t="s">
        <v>92</v>
      </c>
      <c r="F50" s="23">
        <v>643438</v>
      </c>
      <c r="G50" s="25">
        <v>643438</v>
      </c>
      <c r="H50" s="24" t="s">
        <v>82</v>
      </c>
      <c r="I50" s="22"/>
      <c r="J50" s="30">
        <v>43</v>
      </c>
      <c r="K50" s="31">
        <v>26</v>
      </c>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row>
    <row r="51" s="1" customFormat="1" ht="31" customHeight="1" spans="1:182">
      <c r="A51" s="19"/>
      <c r="B51" s="20"/>
      <c r="C51" s="21"/>
      <c r="D51" s="26"/>
      <c r="E51" s="22" t="s">
        <v>93</v>
      </c>
      <c r="F51" s="23">
        <v>610000</v>
      </c>
      <c r="G51" s="25">
        <v>610000</v>
      </c>
      <c r="H51" s="24" t="s">
        <v>94</v>
      </c>
      <c r="I51" s="22"/>
      <c r="J51" s="30">
        <v>59</v>
      </c>
      <c r="K51" s="31">
        <v>16</v>
      </c>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c r="EV51" s="29"/>
      <c r="EW51" s="29"/>
      <c r="EX51" s="29"/>
      <c r="EY51" s="29"/>
      <c r="EZ51" s="29"/>
      <c r="FA51" s="29"/>
      <c r="FB51" s="29"/>
      <c r="FC51" s="29"/>
      <c r="FD51" s="29"/>
      <c r="FE51" s="29"/>
      <c r="FF51" s="29"/>
      <c r="FG51" s="29"/>
      <c r="FH51" s="29"/>
      <c r="FI51" s="29"/>
      <c r="FJ51" s="29"/>
      <c r="FK51" s="29"/>
      <c r="FL51" s="29"/>
      <c r="FM51" s="29"/>
      <c r="FN51" s="29"/>
      <c r="FO51" s="29"/>
      <c r="FP51" s="29"/>
      <c r="FQ51" s="29"/>
      <c r="FR51" s="29"/>
      <c r="FS51" s="29"/>
      <c r="FT51" s="29"/>
      <c r="FU51" s="29"/>
      <c r="FV51" s="29"/>
      <c r="FW51" s="29"/>
      <c r="FX51" s="29"/>
      <c r="FY51" s="29"/>
      <c r="FZ51" s="29"/>
    </row>
    <row r="52" s="1" customFormat="1" ht="31" customHeight="1" spans="1:182">
      <c r="A52" s="19"/>
      <c r="B52" s="20"/>
      <c r="C52" s="21"/>
      <c r="D52" s="26"/>
      <c r="E52" s="22" t="s">
        <v>92</v>
      </c>
      <c r="F52" s="23">
        <v>6400000</v>
      </c>
      <c r="G52" s="23">
        <v>6400000</v>
      </c>
      <c r="H52" s="24" t="s">
        <v>95</v>
      </c>
      <c r="I52" s="22"/>
      <c r="J52" s="30">
        <v>60</v>
      </c>
      <c r="K52" s="31" t="s">
        <v>96</v>
      </c>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row>
    <row r="53" s="1" customFormat="1" ht="31" customHeight="1" spans="1:182">
      <c r="A53" s="19" t="s">
        <v>97</v>
      </c>
      <c r="B53" s="20" t="s">
        <v>98</v>
      </c>
      <c r="C53" s="21" t="s">
        <v>52</v>
      </c>
      <c r="D53" s="22">
        <v>9730000</v>
      </c>
      <c r="E53" s="22" t="s">
        <v>72</v>
      </c>
      <c r="F53" s="23">
        <v>1000000</v>
      </c>
      <c r="G53" s="25">
        <v>1000000</v>
      </c>
      <c r="H53" s="24" t="s">
        <v>99</v>
      </c>
      <c r="I53" s="19">
        <f>D53-F53-F54</f>
        <v>7734230</v>
      </c>
      <c r="J53" s="30">
        <v>68</v>
      </c>
      <c r="K53" s="31">
        <v>27</v>
      </c>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29"/>
      <c r="FG53" s="29"/>
      <c r="FH53" s="29"/>
      <c r="FI53" s="29"/>
      <c r="FJ53" s="29"/>
      <c r="FK53" s="29"/>
      <c r="FL53" s="29"/>
      <c r="FM53" s="29"/>
      <c r="FN53" s="29"/>
      <c r="FO53" s="29"/>
      <c r="FP53" s="29"/>
      <c r="FQ53" s="29"/>
      <c r="FR53" s="29"/>
      <c r="FS53" s="29"/>
      <c r="FT53" s="29"/>
      <c r="FU53" s="29"/>
      <c r="FV53" s="29"/>
      <c r="FW53" s="29"/>
      <c r="FX53" s="29"/>
      <c r="FY53" s="29"/>
      <c r="FZ53" s="29"/>
    </row>
    <row r="54" s="1" customFormat="1" ht="31" customHeight="1" spans="1:182">
      <c r="A54" s="19"/>
      <c r="B54" s="20"/>
      <c r="C54" s="21"/>
      <c r="D54" s="22"/>
      <c r="E54" s="22" t="s">
        <v>72</v>
      </c>
      <c r="F54" s="23">
        <v>995770</v>
      </c>
      <c r="G54" s="25">
        <v>995770</v>
      </c>
      <c r="H54" s="24" t="s">
        <v>100</v>
      </c>
      <c r="I54" s="19"/>
      <c r="J54" s="30">
        <v>67</v>
      </c>
      <c r="K54" s="31">
        <v>51</v>
      </c>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c r="EV54" s="29"/>
      <c r="EW54" s="29"/>
      <c r="EX54" s="29"/>
      <c r="EY54" s="29"/>
      <c r="EZ54" s="29"/>
      <c r="FA54" s="29"/>
      <c r="FB54" s="29"/>
      <c r="FC54" s="29"/>
      <c r="FD54" s="29"/>
      <c r="FE54" s="29"/>
      <c r="FF54" s="29"/>
      <c r="FG54" s="29"/>
      <c r="FH54" s="29"/>
      <c r="FI54" s="29"/>
      <c r="FJ54" s="29"/>
      <c r="FK54" s="29"/>
      <c r="FL54" s="29"/>
      <c r="FM54" s="29"/>
      <c r="FN54" s="29"/>
      <c r="FO54" s="29"/>
      <c r="FP54" s="29"/>
      <c r="FQ54" s="29"/>
      <c r="FR54" s="29"/>
      <c r="FS54" s="29"/>
      <c r="FT54" s="29"/>
      <c r="FU54" s="29"/>
      <c r="FV54" s="29"/>
      <c r="FW54" s="29"/>
      <c r="FX54" s="29"/>
      <c r="FY54" s="29"/>
      <c r="FZ54" s="29"/>
    </row>
    <row r="55" s="1" customFormat="1" ht="31" customHeight="1" spans="1:182">
      <c r="A55" s="19" t="s">
        <v>101</v>
      </c>
      <c r="B55" s="20" t="s">
        <v>102</v>
      </c>
      <c r="C55" s="21" t="s">
        <v>52</v>
      </c>
      <c r="D55" s="22">
        <v>1560000</v>
      </c>
      <c r="E55" s="22" t="s">
        <v>72</v>
      </c>
      <c r="F55" s="23">
        <v>193400</v>
      </c>
      <c r="G55" s="23"/>
      <c r="H55" s="24" t="s">
        <v>73</v>
      </c>
      <c r="I55" s="22">
        <f t="shared" ref="I55:I62" si="3">D55-F55</f>
        <v>1366600</v>
      </c>
      <c r="J55" s="30">
        <v>74</v>
      </c>
      <c r="K55" s="31">
        <v>8</v>
      </c>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29"/>
      <c r="FG55" s="29"/>
      <c r="FH55" s="29"/>
      <c r="FI55" s="29"/>
      <c r="FJ55" s="29"/>
      <c r="FK55" s="29"/>
      <c r="FL55" s="29"/>
      <c r="FM55" s="29"/>
      <c r="FN55" s="29"/>
      <c r="FO55" s="29"/>
      <c r="FP55" s="29"/>
      <c r="FQ55" s="29"/>
      <c r="FR55" s="29"/>
      <c r="FS55" s="29"/>
      <c r="FT55" s="29"/>
      <c r="FU55" s="29"/>
      <c r="FV55" s="29"/>
      <c r="FW55" s="29"/>
      <c r="FX55" s="29"/>
      <c r="FY55" s="29"/>
      <c r="FZ55" s="29"/>
    </row>
    <row r="56" s="1" customFormat="1" ht="31" customHeight="1" spans="1:182">
      <c r="A56" s="19" t="s">
        <v>103</v>
      </c>
      <c r="B56" s="20" t="s">
        <v>104</v>
      </c>
      <c r="C56" s="21" t="s">
        <v>52</v>
      </c>
      <c r="D56" s="22">
        <v>7500000</v>
      </c>
      <c r="E56" s="22"/>
      <c r="F56" s="23"/>
      <c r="G56" s="25"/>
      <c r="H56" s="24"/>
      <c r="I56" s="19">
        <f t="shared" si="3"/>
        <v>7500000</v>
      </c>
      <c r="J56" s="30"/>
      <c r="K56" s="31"/>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c r="FF56" s="29"/>
      <c r="FG56" s="29"/>
      <c r="FH56" s="29"/>
      <c r="FI56" s="29"/>
      <c r="FJ56" s="29"/>
      <c r="FK56" s="29"/>
      <c r="FL56" s="29"/>
      <c r="FM56" s="29"/>
      <c r="FN56" s="29"/>
      <c r="FO56" s="29"/>
      <c r="FP56" s="29"/>
      <c r="FQ56" s="29"/>
      <c r="FR56" s="29"/>
      <c r="FS56" s="29"/>
      <c r="FT56" s="29"/>
      <c r="FU56" s="29"/>
      <c r="FV56" s="29"/>
      <c r="FW56" s="29"/>
      <c r="FX56" s="29"/>
      <c r="FY56" s="29"/>
      <c r="FZ56" s="29"/>
    </row>
    <row r="57" s="1" customFormat="1" ht="31" customHeight="1" spans="1:182">
      <c r="A57" s="27" t="s">
        <v>105</v>
      </c>
      <c r="B57" s="27" t="s">
        <v>106</v>
      </c>
      <c r="C57" s="21" t="s">
        <v>52</v>
      </c>
      <c r="D57" s="19">
        <v>705000</v>
      </c>
      <c r="E57" s="19" t="s">
        <v>107</v>
      </c>
      <c r="F57" s="25">
        <v>451500</v>
      </c>
      <c r="G57" s="25">
        <v>451500</v>
      </c>
      <c r="H57" s="25" t="s">
        <v>91</v>
      </c>
      <c r="I57" s="19">
        <f t="shared" si="3"/>
        <v>253500</v>
      </c>
      <c r="J57" s="32">
        <v>21</v>
      </c>
      <c r="K57" s="33">
        <v>5</v>
      </c>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c r="FF57" s="29"/>
      <c r="FG57" s="29"/>
      <c r="FH57" s="29"/>
      <c r="FI57" s="29"/>
      <c r="FJ57" s="29"/>
      <c r="FK57" s="29"/>
      <c r="FL57" s="29"/>
      <c r="FM57" s="29"/>
      <c r="FN57" s="29"/>
      <c r="FO57" s="29"/>
      <c r="FP57" s="29"/>
      <c r="FQ57" s="29"/>
      <c r="FR57" s="29"/>
      <c r="FS57" s="29"/>
      <c r="FT57" s="29"/>
      <c r="FU57" s="29"/>
      <c r="FV57" s="29"/>
      <c r="FW57" s="29"/>
      <c r="FX57" s="29"/>
      <c r="FY57" s="29"/>
      <c r="FZ57" s="29"/>
    </row>
    <row r="58" s="1" customFormat="1" ht="31" customHeight="1" spans="1:182">
      <c r="A58" s="27" t="s">
        <v>108</v>
      </c>
      <c r="B58" s="27" t="s">
        <v>109</v>
      </c>
      <c r="C58" s="21" t="s">
        <v>52</v>
      </c>
      <c r="D58" s="19">
        <v>276000</v>
      </c>
      <c r="E58" s="19"/>
      <c r="F58" s="25"/>
      <c r="G58" s="25"/>
      <c r="H58" s="25"/>
      <c r="I58" s="19">
        <f t="shared" si="3"/>
        <v>276000</v>
      </c>
      <c r="J58" s="32"/>
      <c r="K58" s="33"/>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c r="EP58" s="29"/>
      <c r="EQ58" s="29"/>
      <c r="ER58" s="29"/>
      <c r="ES58" s="29"/>
      <c r="ET58" s="29"/>
      <c r="EU58" s="29"/>
      <c r="EV58" s="29"/>
      <c r="EW58" s="29"/>
      <c r="EX58" s="29"/>
      <c r="EY58" s="29"/>
      <c r="EZ58" s="29"/>
      <c r="FA58" s="29"/>
      <c r="FB58" s="29"/>
      <c r="FC58" s="29"/>
      <c r="FD58" s="29"/>
      <c r="FE58" s="29"/>
      <c r="FF58" s="29"/>
      <c r="FG58" s="29"/>
      <c r="FH58" s="29"/>
      <c r="FI58" s="29"/>
      <c r="FJ58" s="29"/>
      <c r="FK58" s="29"/>
      <c r="FL58" s="29"/>
      <c r="FM58" s="29"/>
      <c r="FN58" s="29"/>
      <c r="FO58" s="29"/>
      <c r="FP58" s="29"/>
      <c r="FQ58" s="29"/>
      <c r="FR58" s="29"/>
      <c r="FS58" s="29"/>
      <c r="FT58" s="29"/>
      <c r="FU58" s="29"/>
      <c r="FV58" s="29"/>
      <c r="FW58" s="29"/>
      <c r="FX58" s="29"/>
      <c r="FY58" s="29"/>
      <c r="FZ58" s="29"/>
    </row>
    <row r="59" s="1" customFormat="1" ht="31" customHeight="1" spans="1:182">
      <c r="A59" s="27" t="s">
        <v>110</v>
      </c>
      <c r="B59" s="27" t="s">
        <v>111</v>
      </c>
      <c r="C59" s="21" t="s">
        <v>52</v>
      </c>
      <c r="D59" s="19">
        <v>8062000</v>
      </c>
      <c r="E59" s="19"/>
      <c r="F59" s="25"/>
      <c r="G59" s="25"/>
      <c r="H59" s="25"/>
      <c r="I59" s="19">
        <f t="shared" si="3"/>
        <v>8062000</v>
      </c>
      <c r="J59" s="32"/>
      <c r="K59" s="33"/>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row>
    <row r="60" s="1" customFormat="1" ht="31" customHeight="1" spans="1:182">
      <c r="A60" s="27" t="s">
        <v>112</v>
      </c>
      <c r="B60" s="27" t="s">
        <v>113</v>
      </c>
      <c r="C60" s="21" t="s">
        <v>52</v>
      </c>
      <c r="D60" s="19">
        <v>9898000</v>
      </c>
      <c r="E60" s="19"/>
      <c r="F60" s="25"/>
      <c r="G60" s="25"/>
      <c r="H60" s="25"/>
      <c r="I60" s="19">
        <f t="shared" si="3"/>
        <v>9898000</v>
      </c>
      <c r="J60" s="32"/>
      <c r="K60" s="33"/>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row>
    <row r="61" s="1" customFormat="1" ht="31" customHeight="1" spans="1:182">
      <c r="A61" s="27" t="s">
        <v>114</v>
      </c>
      <c r="B61" s="27" t="s">
        <v>115</v>
      </c>
      <c r="C61" s="21" t="s">
        <v>52</v>
      </c>
      <c r="D61" s="19">
        <v>2613000</v>
      </c>
      <c r="E61" s="19" t="s">
        <v>72</v>
      </c>
      <c r="F61" s="25">
        <v>1937963.33</v>
      </c>
      <c r="G61" s="25">
        <v>1937963.33</v>
      </c>
      <c r="H61" s="25" t="s">
        <v>116</v>
      </c>
      <c r="I61" s="19">
        <f t="shared" si="3"/>
        <v>675036.67</v>
      </c>
      <c r="J61" s="32">
        <v>69</v>
      </c>
      <c r="K61" s="33"/>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c r="FO61" s="29"/>
      <c r="FP61" s="29"/>
      <c r="FQ61" s="29"/>
      <c r="FR61" s="29"/>
      <c r="FS61" s="29"/>
      <c r="FT61" s="29"/>
      <c r="FU61" s="29"/>
      <c r="FV61" s="29"/>
      <c r="FW61" s="29"/>
      <c r="FX61" s="29"/>
      <c r="FY61" s="29"/>
      <c r="FZ61" s="29"/>
    </row>
    <row r="62" s="1" customFormat="1" ht="37" customHeight="1" spans="1:182">
      <c r="A62" s="27" t="s">
        <v>117</v>
      </c>
      <c r="B62" s="27" t="s">
        <v>118</v>
      </c>
      <c r="C62" s="21" t="s">
        <v>52</v>
      </c>
      <c r="D62" s="19">
        <v>3980000</v>
      </c>
      <c r="E62" s="19" t="s">
        <v>55</v>
      </c>
      <c r="F62" s="25">
        <v>3980000</v>
      </c>
      <c r="G62" s="25">
        <v>3980000</v>
      </c>
      <c r="H62" s="25" t="s">
        <v>119</v>
      </c>
      <c r="I62" s="19">
        <f t="shared" si="3"/>
        <v>0</v>
      </c>
      <c r="J62" s="32">
        <v>54</v>
      </c>
      <c r="K62" s="33">
        <v>35</v>
      </c>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row>
    <row r="63" s="1" customFormat="1" ht="31" customHeight="1" spans="1:182">
      <c r="A63" s="19" t="s">
        <v>120</v>
      </c>
      <c r="B63" s="20" t="s">
        <v>121</v>
      </c>
      <c r="C63" s="21" t="s">
        <v>52</v>
      </c>
      <c r="D63" s="19">
        <v>35865400</v>
      </c>
      <c r="E63" s="19" t="s">
        <v>20</v>
      </c>
      <c r="F63" s="25">
        <v>20000000</v>
      </c>
      <c r="G63" s="25">
        <v>20000000</v>
      </c>
      <c r="H63" s="24" t="s">
        <v>24</v>
      </c>
      <c r="I63" s="19">
        <f>D63-F63-F64-F68-F66-F65-F67-F69-F70-F71-F73-F74-F75-F76-F72</f>
        <v>3250586.23</v>
      </c>
      <c r="J63" s="30">
        <v>25</v>
      </c>
      <c r="K63" s="31">
        <v>1</v>
      </c>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row>
    <row r="64" s="1" customFormat="1" ht="56" customHeight="1" spans="1:182">
      <c r="A64" s="19"/>
      <c r="B64" s="20"/>
      <c r="C64" s="21"/>
      <c r="D64" s="19"/>
      <c r="E64" s="19" t="s">
        <v>21</v>
      </c>
      <c r="F64" s="25">
        <v>1167270.07</v>
      </c>
      <c r="G64" s="25">
        <v>1167270.07</v>
      </c>
      <c r="H64" s="24" t="s">
        <v>122</v>
      </c>
      <c r="I64" s="19"/>
      <c r="J64" s="30">
        <v>27</v>
      </c>
      <c r="K64" s="31">
        <v>11</v>
      </c>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row>
    <row r="65" s="1" customFormat="1" ht="36" customHeight="1" spans="1:182">
      <c r="A65" s="19"/>
      <c r="B65" s="20"/>
      <c r="C65" s="21"/>
      <c r="D65" s="19"/>
      <c r="E65" s="22" t="s">
        <v>22</v>
      </c>
      <c r="F65" s="23">
        <f>1652401+6180</f>
        <v>1658581</v>
      </c>
      <c r="G65" s="23">
        <f>1652401+6180</f>
        <v>1658581</v>
      </c>
      <c r="H65" s="24" t="s">
        <v>23</v>
      </c>
      <c r="I65" s="19"/>
      <c r="J65" s="30">
        <v>30</v>
      </c>
      <c r="K65" s="31">
        <v>14</v>
      </c>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c r="FO65" s="29"/>
      <c r="FP65" s="29"/>
      <c r="FQ65" s="29"/>
      <c r="FR65" s="29"/>
      <c r="FS65" s="29"/>
      <c r="FT65" s="29"/>
      <c r="FU65" s="29"/>
      <c r="FV65" s="29"/>
      <c r="FW65" s="29"/>
      <c r="FX65" s="29"/>
      <c r="FY65" s="29"/>
      <c r="FZ65" s="29"/>
    </row>
    <row r="66" s="1" customFormat="1" ht="36" customHeight="1" spans="1:182">
      <c r="A66" s="19"/>
      <c r="B66" s="20"/>
      <c r="C66" s="21"/>
      <c r="D66" s="19"/>
      <c r="E66" s="22" t="s">
        <v>78</v>
      </c>
      <c r="F66" s="23">
        <v>1140996.26</v>
      </c>
      <c r="G66" s="23">
        <v>1140996.26</v>
      </c>
      <c r="H66" s="24" t="s">
        <v>123</v>
      </c>
      <c r="I66" s="19"/>
      <c r="J66" s="30">
        <v>31</v>
      </c>
      <c r="K66" s="31">
        <v>12</v>
      </c>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row>
    <row r="67" s="1" customFormat="1" ht="36" customHeight="1" spans="1:182">
      <c r="A67" s="19"/>
      <c r="B67" s="20"/>
      <c r="C67" s="21"/>
      <c r="D67" s="19"/>
      <c r="E67" s="22" t="s">
        <v>124</v>
      </c>
      <c r="F67" s="23">
        <v>336000</v>
      </c>
      <c r="G67" s="23">
        <v>323000</v>
      </c>
      <c r="H67" s="24" t="s">
        <v>125</v>
      </c>
      <c r="I67" s="19"/>
      <c r="J67" s="30">
        <v>36</v>
      </c>
      <c r="K67" s="31">
        <v>21</v>
      </c>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row>
    <row r="68" s="1" customFormat="1" ht="36" customHeight="1" spans="1:182">
      <c r="A68" s="19"/>
      <c r="B68" s="20"/>
      <c r="C68" s="21"/>
      <c r="D68" s="19"/>
      <c r="E68" s="22" t="s">
        <v>43</v>
      </c>
      <c r="F68" s="23">
        <v>645583</v>
      </c>
      <c r="G68" s="23">
        <v>645583</v>
      </c>
      <c r="H68" s="24" t="s">
        <v>125</v>
      </c>
      <c r="I68" s="19"/>
      <c r="J68" s="30">
        <v>36</v>
      </c>
      <c r="K68" s="31">
        <v>21</v>
      </c>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row>
    <row r="69" s="1" customFormat="1" ht="36" customHeight="1" spans="1:182">
      <c r="A69" s="19"/>
      <c r="B69" s="20"/>
      <c r="C69" s="21"/>
      <c r="D69" s="19"/>
      <c r="E69" s="22" t="s">
        <v>124</v>
      </c>
      <c r="F69" s="23">
        <v>804395</v>
      </c>
      <c r="G69" s="23">
        <v>804395</v>
      </c>
      <c r="H69" s="24" t="s">
        <v>126</v>
      </c>
      <c r="I69" s="19"/>
      <c r="J69" s="30">
        <v>35</v>
      </c>
      <c r="K69" s="31">
        <v>19</v>
      </c>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row>
    <row r="70" s="1" customFormat="1" ht="36" customHeight="1" spans="1:182">
      <c r="A70" s="19"/>
      <c r="B70" s="20"/>
      <c r="C70" s="21"/>
      <c r="D70" s="19"/>
      <c r="E70" s="22" t="s">
        <v>92</v>
      </c>
      <c r="F70" s="23">
        <v>195530</v>
      </c>
      <c r="G70" s="23">
        <v>195530</v>
      </c>
      <c r="H70" s="24" t="s">
        <v>126</v>
      </c>
      <c r="I70" s="19"/>
      <c r="J70" s="30">
        <v>35</v>
      </c>
      <c r="K70" s="31">
        <v>19</v>
      </c>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row>
    <row r="71" s="1" customFormat="1" ht="36" customHeight="1" spans="1:182">
      <c r="A71" s="19"/>
      <c r="B71" s="20"/>
      <c r="C71" s="21"/>
      <c r="D71" s="19"/>
      <c r="E71" s="22" t="s">
        <v>127</v>
      </c>
      <c r="F71" s="23">
        <f>785194.76</f>
        <v>785194.76</v>
      </c>
      <c r="G71" s="23">
        <v>785194.76</v>
      </c>
      <c r="H71" s="24" t="s">
        <v>128</v>
      </c>
      <c r="I71" s="19"/>
      <c r="J71" s="30">
        <v>42</v>
      </c>
      <c r="K71" s="31">
        <v>17</v>
      </c>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row>
    <row r="72" s="1" customFormat="1" ht="36" customHeight="1" spans="1:182">
      <c r="A72" s="19"/>
      <c r="B72" s="20"/>
      <c r="C72" s="21"/>
      <c r="D72" s="19"/>
      <c r="E72" s="22" t="s">
        <v>72</v>
      </c>
      <c r="F72" s="23">
        <v>1782695</v>
      </c>
      <c r="G72" s="23">
        <v>1782695</v>
      </c>
      <c r="H72" s="24" t="s">
        <v>128</v>
      </c>
      <c r="I72" s="19"/>
      <c r="J72" s="30">
        <v>42</v>
      </c>
      <c r="K72" s="31">
        <v>17</v>
      </c>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row>
    <row r="73" s="1" customFormat="1" ht="36" customHeight="1" spans="1:182">
      <c r="A73" s="19"/>
      <c r="B73" s="20"/>
      <c r="C73" s="21"/>
      <c r="D73" s="19"/>
      <c r="E73" s="22" t="s">
        <v>129</v>
      </c>
      <c r="F73" s="23">
        <v>27840</v>
      </c>
      <c r="G73" s="23">
        <v>27840</v>
      </c>
      <c r="H73" s="24" t="s">
        <v>130</v>
      </c>
      <c r="I73" s="19"/>
      <c r="J73" s="30">
        <v>45</v>
      </c>
      <c r="K73" s="31">
        <v>32</v>
      </c>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c r="FH73" s="29"/>
      <c r="FI73" s="29"/>
      <c r="FJ73" s="29"/>
      <c r="FK73" s="29"/>
      <c r="FL73" s="29"/>
      <c r="FM73" s="29"/>
      <c r="FN73" s="29"/>
      <c r="FO73" s="29"/>
      <c r="FP73" s="29"/>
      <c r="FQ73" s="29"/>
      <c r="FR73" s="29"/>
      <c r="FS73" s="29"/>
      <c r="FT73" s="29"/>
      <c r="FU73" s="29"/>
      <c r="FV73" s="29"/>
      <c r="FW73" s="29"/>
      <c r="FX73" s="29"/>
      <c r="FY73" s="29"/>
      <c r="FZ73" s="29"/>
    </row>
    <row r="74" s="1" customFormat="1" ht="36" customHeight="1" spans="1:182">
      <c r="A74" s="19"/>
      <c r="B74" s="20"/>
      <c r="C74" s="21"/>
      <c r="D74" s="19"/>
      <c r="E74" s="19" t="s">
        <v>129</v>
      </c>
      <c r="F74" s="25">
        <v>2773836.18</v>
      </c>
      <c r="G74" s="25">
        <v>2773836.18</v>
      </c>
      <c r="H74" s="24" t="s">
        <v>122</v>
      </c>
      <c r="I74" s="19"/>
      <c r="J74" s="30">
        <v>27</v>
      </c>
      <c r="K74" s="31">
        <v>11</v>
      </c>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c r="FH74" s="29"/>
      <c r="FI74" s="29"/>
      <c r="FJ74" s="29"/>
      <c r="FK74" s="29"/>
      <c r="FL74" s="29"/>
      <c r="FM74" s="29"/>
      <c r="FN74" s="29"/>
      <c r="FO74" s="29"/>
      <c r="FP74" s="29"/>
      <c r="FQ74" s="29"/>
      <c r="FR74" s="29"/>
      <c r="FS74" s="29"/>
      <c r="FT74" s="29"/>
      <c r="FU74" s="29"/>
      <c r="FV74" s="29"/>
      <c r="FW74" s="29"/>
      <c r="FX74" s="29"/>
      <c r="FY74" s="29"/>
      <c r="FZ74" s="29"/>
    </row>
    <row r="75" s="1" customFormat="1" ht="36" customHeight="1" spans="1:182">
      <c r="A75" s="19"/>
      <c r="B75" s="20"/>
      <c r="C75" s="21"/>
      <c r="D75" s="19"/>
      <c r="E75" s="22" t="s">
        <v>78</v>
      </c>
      <c r="F75" s="23">
        <v>1087732.5</v>
      </c>
      <c r="G75" s="23">
        <v>1087732.5</v>
      </c>
      <c r="H75" s="24" t="s">
        <v>123</v>
      </c>
      <c r="I75" s="19"/>
      <c r="J75" s="30">
        <v>31</v>
      </c>
      <c r="K75" s="31">
        <v>12</v>
      </c>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c r="FO75" s="29"/>
      <c r="FP75" s="29"/>
      <c r="FQ75" s="29"/>
      <c r="FR75" s="29"/>
      <c r="FS75" s="29"/>
      <c r="FT75" s="29"/>
      <c r="FU75" s="29"/>
      <c r="FV75" s="29"/>
      <c r="FW75" s="29"/>
      <c r="FX75" s="29"/>
      <c r="FY75" s="29"/>
      <c r="FZ75" s="29"/>
    </row>
    <row r="76" s="1" customFormat="1" ht="36" customHeight="1" spans="1:182">
      <c r="A76" s="19"/>
      <c r="B76" s="20"/>
      <c r="C76" s="21"/>
      <c r="D76" s="19"/>
      <c r="E76" s="19" t="s">
        <v>129</v>
      </c>
      <c r="F76" s="25">
        <v>209160</v>
      </c>
      <c r="G76" s="25">
        <v>209160</v>
      </c>
      <c r="H76" s="24" t="s">
        <v>122</v>
      </c>
      <c r="I76" s="19"/>
      <c r="J76" s="30">
        <v>27</v>
      </c>
      <c r="K76" s="31">
        <v>11</v>
      </c>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row>
    <row r="77" s="1" customFormat="1" ht="36" customHeight="1" spans="1:182">
      <c r="A77" s="19" t="s">
        <v>131</v>
      </c>
      <c r="B77" s="27" t="s">
        <v>132</v>
      </c>
      <c r="C77" s="21" t="s">
        <v>52</v>
      </c>
      <c r="D77" s="19">
        <v>400000</v>
      </c>
      <c r="E77" s="22"/>
      <c r="F77" s="23"/>
      <c r="G77" s="23"/>
      <c r="H77" s="24"/>
      <c r="I77" s="19">
        <f>D77-F77</f>
        <v>400000</v>
      </c>
      <c r="J77" s="30"/>
      <c r="K77" s="31"/>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c r="FF77" s="29"/>
      <c r="FG77" s="29"/>
      <c r="FH77" s="29"/>
      <c r="FI77" s="29"/>
      <c r="FJ77" s="29"/>
      <c r="FK77" s="29"/>
      <c r="FL77" s="29"/>
      <c r="FM77" s="29"/>
      <c r="FN77" s="29"/>
      <c r="FO77" s="29"/>
      <c r="FP77" s="29"/>
      <c r="FQ77" s="29"/>
      <c r="FR77" s="29"/>
      <c r="FS77" s="29"/>
      <c r="FT77" s="29"/>
      <c r="FU77" s="29"/>
      <c r="FV77" s="29"/>
      <c r="FW77" s="29"/>
      <c r="FX77" s="29"/>
      <c r="FY77" s="29"/>
      <c r="FZ77" s="29"/>
    </row>
    <row r="78" s="2" customFormat="1" ht="39" customHeight="1" spans="1:182">
      <c r="A78" s="27" t="s">
        <v>133</v>
      </c>
      <c r="B78" s="27" t="s">
        <v>134</v>
      </c>
      <c r="C78" s="21" t="s">
        <v>52</v>
      </c>
      <c r="D78" s="19">
        <v>11620000</v>
      </c>
      <c r="E78" s="19" t="s">
        <v>135</v>
      </c>
      <c r="F78" s="25">
        <v>3630000</v>
      </c>
      <c r="G78" s="25">
        <v>3371138</v>
      </c>
      <c r="H78" s="24" t="s">
        <v>136</v>
      </c>
      <c r="I78" s="19">
        <f>D78-F78-F79-F80-F81-F82-F83-F84</f>
        <v>63310</v>
      </c>
      <c r="J78" s="32">
        <v>18</v>
      </c>
      <c r="K78" s="33">
        <v>4</v>
      </c>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row>
    <row r="79" s="2" customFormat="1" ht="28" customHeight="1" spans="1:182">
      <c r="A79" s="27"/>
      <c r="B79" s="27"/>
      <c r="C79" s="21"/>
      <c r="D79" s="19"/>
      <c r="E79" s="19" t="s">
        <v>137</v>
      </c>
      <c r="F79" s="25">
        <v>1967000</v>
      </c>
      <c r="G79" s="25">
        <v>1967000</v>
      </c>
      <c r="H79" s="24" t="s">
        <v>138</v>
      </c>
      <c r="I79" s="19"/>
      <c r="J79" s="32">
        <v>19</v>
      </c>
      <c r="K79" s="33">
        <v>2</v>
      </c>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row>
    <row r="80" s="2" customFormat="1" ht="33" customHeight="1" spans="1:182">
      <c r="A80" s="27"/>
      <c r="B80" s="27"/>
      <c r="C80" s="21"/>
      <c r="D80" s="19"/>
      <c r="E80" s="22" t="s">
        <v>20</v>
      </c>
      <c r="F80" s="23">
        <v>321630</v>
      </c>
      <c r="G80" s="34">
        <v>321630</v>
      </c>
      <c r="H80" s="35" t="s">
        <v>139</v>
      </c>
      <c r="I80" s="22"/>
      <c r="J80" s="30">
        <v>24</v>
      </c>
      <c r="K80" s="31">
        <v>9</v>
      </c>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row>
    <row r="81" s="2" customFormat="1" ht="28" customHeight="1" spans="1:182">
      <c r="A81" s="27"/>
      <c r="B81" s="27"/>
      <c r="C81" s="21"/>
      <c r="D81" s="19"/>
      <c r="E81" s="22" t="s">
        <v>78</v>
      </c>
      <c r="F81" s="23">
        <v>500000</v>
      </c>
      <c r="G81" s="23">
        <v>500000</v>
      </c>
      <c r="H81" s="35" t="s">
        <v>139</v>
      </c>
      <c r="I81" s="22"/>
      <c r="J81" s="30">
        <v>24</v>
      </c>
      <c r="K81" s="31">
        <v>9</v>
      </c>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row>
    <row r="82" s="2" customFormat="1" ht="28" customHeight="1" spans="1:182">
      <c r="A82" s="27"/>
      <c r="B82" s="27"/>
      <c r="C82" s="21"/>
      <c r="D82" s="19"/>
      <c r="E82" s="22" t="s">
        <v>140</v>
      </c>
      <c r="F82" s="23">
        <v>1935000</v>
      </c>
      <c r="G82" s="23">
        <v>1935000</v>
      </c>
      <c r="H82" s="24" t="s">
        <v>141</v>
      </c>
      <c r="I82" s="22"/>
      <c r="J82" s="30">
        <v>39</v>
      </c>
      <c r="K82" s="31">
        <v>24</v>
      </c>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44"/>
      <c r="FA82" s="44"/>
      <c r="FB82" s="44"/>
      <c r="FC82" s="44"/>
      <c r="FD82" s="44"/>
      <c r="FE82" s="44"/>
      <c r="FF82" s="44"/>
      <c r="FG82" s="44"/>
      <c r="FH82" s="44"/>
      <c r="FI82" s="44"/>
      <c r="FJ82" s="44"/>
      <c r="FK82" s="44"/>
      <c r="FL82" s="44"/>
      <c r="FM82" s="44"/>
      <c r="FN82" s="44"/>
      <c r="FO82" s="44"/>
      <c r="FP82" s="44"/>
      <c r="FQ82" s="44"/>
      <c r="FR82" s="44"/>
      <c r="FS82" s="44"/>
      <c r="FT82" s="44"/>
      <c r="FU82" s="44"/>
      <c r="FV82" s="44"/>
      <c r="FW82" s="44"/>
      <c r="FX82" s="44"/>
      <c r="FY82" s="44"/>
      <c r="FZ82" s="44"/>
    </row>
    <row r="83" s="2" customFormat="1" ht="28" customHeight="1" spans="1:182">
      <c r="A83" s="27"/>
      <c r="B83" s="27"/>
      <c r="C83" s="21"/>
      <c r="D83" s="19"/>
      <c r="E83" s="19" t="s">
        <v>55</v>
      </c>
      <c r="F83" s="25">
        <v>3033000</v>
      </c>
      <c r="G83" s="25">
        <v>3032000</v>
      </c>
      <c r="H83" s="24" t="s">
        <v>138</v>
      </c>
      <c r="I83" s="19"/>
      <c r="J83" s="32">
        <v>19</v>
      </c>
      <c r="K83" s="33">
        <v>2</v>
      </c>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row>
    <row r="84" s="2" customFormat="1" ht="30" customHeight="1" spans="1:182">
      <c r="A84" s="27"/>
      <c r="B84" s="27"/>
      <c r="C84" s="21"/>
      <c r="D84" s="19"/>
      <c r="E84" s="22" t="s">
        <v>55</v>
      </c>
      <c r="F84" s="23">
        <v>170060</v>
      </c>
      <c r="G84" s="34">
        <v>170060</v>
      </c>
      <c r="H84" s="35" t="s">
        <v>139</v>
      </c>
      <c r="I84" s="22"/>
      <c r="J84" s="30">
        <v>24</v>
      </c>
      <c r="K84" s="31">
        <v>9</v>
      </c>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row>
    <row r="85" s="2" customFormat="1" ht="33" customHeight="1" spans="1:182">
      <c r="A85" s="27" t="s">
        <v>142</v>
      </c>
      <c r="B85" s="27" t="s">
        <v>143</v>
      </c>
      <c r="C85" s="21" t="s">
        <v>52</v>
      </c>
      <c r="D85" s="19">
        <v>2750000</v>
      </c>
      <c r="E85" s="19" t="s">
        <v>127</v>
      </c>
      <c r="F85" s="25">
        <v>1378310</v>
      </c>
      <c r="G85" s="25">
        <v>1378310</v>
      </c>
      <c r="H85" s="24" t="s">
        <v>144</v>
      </c>
      <c r="I85" s="19">
        <f>D85-F85-F86</f>
        <v>779226</v>
      </c>
      <c r="J85" s="32">
        <v>41</v>
      </c>
      <c r="K85" s="33">
        <v>18</v>
      </c>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row>
    <row r="86" s="2" customFormat="1" ht="33" customHeight="1" spans="1:182">
      <c r="A86" s="27"/>
      <c r="B86" s="27"/>
      <c r="C86" s="21"/>
      <c r="D86" s="19"/>
      <c r="E86" s="19" t="s">
        <v>92</v>
      </c>
      <c r="F86" s="25">
        <v>592464</v>
      </c>
      <c r="G86" s="25">
        <v>592464</v>
      </c>
      <c r="H86" s="24" t="s">
        <v>144</v>
      </c>
      <c r="I86" s="19"/>
      <c r="J86" s="32">
        <v>41</v>
      </c>
      <c r="K86" s="33">
        <v>18</v>
      </c>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row>
    <row r="87" s="2" customFormat="1" ht="28" customHeight="1" spans="1:182">
      <c r="A87" s="27" t="s">
        <v>145</v>
      </c>
      <c r="B87" s="27" t="s">
        <v>146</v>
      </c>
      <c r="C87" s="21" t="s">
        <v>52</v>
      </c>
      <c r="D87" s="19">
        <v>2510000</v>
      </c>
      <c r="E87" s="22"/>
      <c r="F87" s="23"/>
      <c r="G87" s="23"/>
      <c r="H87" s="24"/>
      <c r="I87" s="22">
        <f t="shared" ref="I87:I91" si="4">D87-F87</f>
        <v>2510000</v>
      </c>
      <c r="J87" s="30"/>
      <c r="K87" s="31"/>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44"/>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row>
    <row r="88" s="2" customFormat="1" ht="28" customHeight="1" spans="1:182">
      <c r="A88" s="27" t="s">
        <v>147</v>
      </c>
      <c r="B88" s="27" t="s">
        <v>148</v>
      </c>
      <c r="C88" s="21" t="s">
        <v>149</v>
      </c>
      <c r="D88" s="19">
        <v>400000</v>
      </c>
      <c r="E88" s="22"/>
      <c r="F88" s="23"/>
      <c r="G88" s="23"/>
      <c r="H88" s="24"/>
      <c r="I88" s="22">
        <f t="shared" si="4"/>
        <v>400000</v>
      </c>
      <c r="J88" s="30"/>
      <c r="K88" s="31"/>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row>
    <row r="89" s="2" customFormat="1" ht="28" customHeight="1" spans="1:182">
      <c r="A89" s="19" t="s">
        <v>150</v>
      </c>
      <c r="B89" s="20" t="s">
        <v>151</v>
      </c>
      <c r="C89" s="21" t="s">
        <v>149</v>
      </c>
      <c r="D89" s="19">
        <v>1610000</v>
      </c>
      <c r="E89" s="22"/>
      <c r="F89" s="23"/>
      <c r="G89" s="23"/>
      <c r="H89" s="24"/>
      <c r="I89" s="22">
        <f t="shared" si="4"/>
        <v>1610000</v>
      </c>
      <c r="J89" s="30"/>
      <c r="K89" s="31"/>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44"/>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44"/>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row>
    <row r="90" s="2" customFormat="1" ht="28" customHeight="1" spans="1:182">
      <c r="A90" s="19" t="s">
        <v>152</v>
      </c>
      <c r="B90" s="20" t="s">
        <v>153</v>
      </c>
      <c r="C90" s="21" t="s">
        <v>149</v>
      </c>
      <c r="D90" s="19">
        <v>200000</v>
      </c>
      <c r="E90" s="22"/>
      <c r="F90" s="23"/>
      <c r="G90" s="23"/>
      <c r="H90" s="24"/>
      <c r="I90" s="22">
        <f t="shared" si="4"/>
        <v>200000</v>
      </c>
      <c r="J90" s="30"/>
      <c r="K90" s="31"/>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44"/>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row>
    <row r="91" s="1" customFormat="1" ht="39" customHeight="1" spans="1:182">
      <c r="A91" s="19" t="s">
        <v>154</v>
      </c>
      <c r="B91" s="20" t="s">
        <v>155</v>
      </c>
      <c r="C91" s="21" t="s">
        <v>149</v>
      </c>
      <c r="D91" s="19">
        <v>210000</v>
      </c>
      <c r="E91" s="19"/>
      <c r="F91" s="25"/>
      <c r="G91" s="25"/>
      <c r="H91" s="24"/>
      <c r="I91" s="19">
        <f t="shared" si="4"/>
        <v>210000</v>
      </c>
      <c r="J91" s="30"/>
      <c r="K91" s="31"/>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29"/>
      <c r="DY91" s="29"/>
      <c r="DZ91" s="29"/>
      <c r="EA91" s="29"/>
      <c r="EB91" s="29"/>
      <c r="EC91" s="29"/>
      <c r="ED91" s="29"/>
      <c r="EE91" s="29"/>
      <c r="EF91" s="29"/>
      <c r="EG91" s="29"/>
      <c r="EH91" s="29"/>
      <c r="EI91" s="29"/>
      <c r="EJ91" s="29"/>
      <c r="EK91" s="29"/>
      <c r="EL91" s="29"/>
      <c r="EM91" s="29"/>
      <c r="EN91" s="29"/>
      <c r="EO91" s="29"/>
      <c r="EP91" s="29"/>
      <c r="EQ91" s="29"/>
      <c r="ER91" s="29"/>
      <c r="ES91" s="29"/>
      <c r="ET91" s="29"/>
      <c r="EU91" s="29"/>
      <c r="EV91" s="29"/>
      <c r="EW91" s="29"/>
      <c r="EX91" s="29"/>
      <c r="EY91" s="29"/>
      <c r="EZ91" s="29"/>
      <c r="FA91" s="29"/>
      <c r="FB91" s="29"/>
      <c r="FC91" s="29"/>
      <c r="FD91" s="29"/>
      <c r="FE91" s="29"/>
      <c r="FF91" s="29"/>
      <c r="FG91" s="29"/>
      <c r="FH91" s="29"/>
      <c r="FI91" s="29"/>
      <c r="FJ91" s="29"/>
      <c r="FK91" s="29"/>
      <c r="FL91" s="29"/>
      <c r="FM91" s="29"/>
      <c r="FN91" s="29"/>
      <c r="FO91" s="29"/>
      <c r="FP91" s="29"/>
      <c r="FQ91" s="29"/>
      <c r="FR91" s="29"/>
      <c r="FS91" s="29"/>
      <c r="FT91" s="29"/>
      <c r="FU91" s="29"/>
      <c r="FV91" s="29"/>
      <c r="FW91" s="29"/>
      <c r="FX91" s="29"/>
      <c r="FY91" s="29"/>
      <c r="FZ91" s="29"/>
    </row>
    <row r="92" s="1" customFormat="1" ht="38" customHeight="1" spans="1:182">
      <c r="A92" s="36" t="s">
        <v>156</v>
      </c>
      <c r="B92" s="36" t="s">
        <v>157</v>
      </c>
      <c r="C92" s="21" t="s">
        <v>149</v>
      </c>
      <c r="D92" s="37">
        <f>25720000-1270000</f>
        <v>24450000</v>
      </c>
      <c r="E92" s="19" t="s">
        <v>158</v>
      </c>
      <c r="F92" s="25">
        <v>1813500</v>
      </c>
      <c r="G92" s="25">
        <v>1813500</v>
      </c>
      <c r="H92" s="24" t="s">
        <v>159</v>
      </c>
      <c r="I92" s="19">
        <f>D92-F92-F93-F94-F95-F96-F97</f>
        <v>5754581</v>
      </c>
      <c r="J92" s="32">
        <v>22</v>
      </c>
      <c r="K92" s="33">
        <v>6</v>
      </c>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29"/>
      <c r="DY92" s="29"/>
      <c r="DZ92" s="29"/>
      <c r="EA92" s="29"/>
      <c r="EB92" s="29"/>
      <c r="EC92" s="29"/>
      <c r="ED92" s="29"/>
      <c r="EE92" s="29"/>
      <c r="EF92" s="29"/>
      <c r="EG92" s="29"/>
      <c r="EH92" s="29"/>
      <c r="EI92" s="29"/>
      <c r="EJ92" s="29"/>
      <c r="EK92" s="29"/>
      <c r="EL92" s="29"/>
      <c r="EM92" s="29"/>
      <c r="EN92" s="29"/>
      <c r="EO92" s="29"/>
      <c r="EP92" s="29"/>
      <c r="EQ92" s="29"/>
      <c r="ER92" s="29"/>
      <c r="ES92" s="29"/>
      <c r="ET92" s="29"/>
      <c r="EU92" s="29"/>
      <c r="EV92" s="29"/>
      <c r="EW92" s="29"/>
      <c r="EX92" s="29"/>
      <c r="EY92" s="29"/>
      <c r="EZ92" s="29"/>
      <c r="FA92" s="29"/>
      <c r="FB92" s="29"/>
      <c r="FC92" s="29"/>
      <c r="FD92" s="29"/>
      <c r="FE92" s="29"/>
      <c r="FF92" s="29"/>
      <c r="FG92" s="29"/>
      <c r="FH92" s="29"/>
      <c r="FI92" s="29"/>
      <c r="FJ92" s="29"/>
      <c r="FK92" s="29"/>
      <c r="FL92" s="29"/>
      <c r="FM92" s="29"/>
      <c r="FN92" s="29"/>
      <c r="FO92" s="29"/>
      <c r="FP92" s="29"/>
      <c r="FQ92" s="29"/>
      <c r="FR92" s="29"/>
      <c r="FS92" s="29"/>
      <c r="FT92" s="29"/>
      <c r="FU92" s="29"/>
      <c r="FV92" s="29"/>
      <c r="FW92" s="29"/>
      <c r="FX92" s="29"/>
      <c r="FY92" s="29"/>
      <c r="FZ92" s="29"/>
    </row>
    <row r="93" s="1" customFormat="1" ht="38" customHeight="1" spans="1:182">
      <c r="A93" s="36"/>
      <c r="B93" s="36"/>
      <c r="C93" s="21"/>
      <c r="D93" s="37"/>
      <c r="E93" s="19" t="s">
        <v>160</v>
      </c>
      <c r="F93" s="25">
        <v>1900000</v>
      </c>
      <c r="G93" s="25">
        <v>1900000</v>
      </c>
      <c r="H93" s="24" t="s">
        <v>159</v>
      </c>
      <c r="I93" s="19"/>
      <c r="J93" s="32">
        <v>22</v>
      </c>
      <c r="K93" s="33">
        <v>6</v>
      </c>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29"/>
      <c r="DY93" s="29"/>
      <c r="DZ93" s="29"/>
      <c r="EA93" s="29"/>
      <c r="EB93" s="29"/>
      <c r="EC93" s="29"/>
      <c r="ED93" s="29"/>
      <c r="EE93" s="29"/>
      <c r="EF93" s="29"/>
      <c r="EG93" s="29"/>
      <c r="EH93" s="29"/>
      <c r="EI93" s="29"/>
      <c r="EJ93" s="29"/>
      <c r="EK93" s="29"/>
      <c r="EL93" s="29"/>
      <c r="EM93" s="29"/>
      <c r="EN93" s="29"/>
      <c r="EO93" s="29"/>
      <c r="EP93" s="29"/>
      <c r="EQ93" s="29"/>
      <c r="ER93" s="29"/>
      <c r="ES93" s="29"/>
      <c r="ET93" s="29"/>
      <c r="EU93" s="29"/>
      <c r="EV93" s="29"/>
      <c r="EW93" s="29"/>
      <c r="EX93" s="29"/>
      <c r="EY93" s="29"/>
      <c r="EZ93" s="29"/>
      <c r="FA93" s="29"/>
      <c r="FB93" s="29"/>
      <c r="FC93" s="29"/>
      <c r="FD93" s="29"/>
      <c r="FE93" s="29"/>
      <c r="FF93" s="29"/>
      <c r="FG93" s="29"/>
      <c r="FH93" s="29"/>
      <c r="FI93" s="29"/>
      <c r="FJ93" s="29"/>
      <c r="FK93" s="29"/>
      <c r="FL93" s="29"/>
      <c r="FM93" s="29"/>
      <c r="FN93" s="29"/>
      <c r="FO93" s="29"/>
      <c r="FP93" s="29"/>
      <c r="FQ93" s="29"/>
      <c r="FR93" s="29"/>
      <c r="FS93" s="29"/>
      <c r="FT93" s="29"/>
      <c r="FU93" s="29"/>
      <c r="FV93" s="29"/>
      <c r="FW93" s="29"/>
      <c r="FX93" s="29"/>
      <c r="FY93" s="29"/>
      <c r="FZ93" s="29"/>
    </row>
    <row r="94" s="1" customFormat="1" ht="38" customHeight="1" spans="1:182">
      <c r="A94" s="36"/>
      <c r="B94" s="36"/>
      <c r="C94" s="21"/>
      <c r="D94" s="37"/>
      <c r="E94" s="19" t="s">
        <v>43</v>
      </c>
      <c r="F94" s="25">
        <v>1582400</v>
      </c>
      <c r="G94" s="25">
        <v>1582400</v>
      </c>
      <c r="H94" s="24" t="s">
        <v>159</v>
      </c>
      <c r="I94" s="19"/>
      <c r="J94" s="32">
        <v>22</v>
      </c>
      <c r="K94" s="33">
        <v>6</v>
      </c>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29"/>
      <c r="DY94" s="29"/>
      <c r="DZ94" s="29"/>
      <c r="EA94" s="29"/>
      <c r="EB94" s="29"/>
      <c r="EC94" s="29"/>
      <c r="ED94" s="29"/>
      <c r="EE94" s="29"/>
      <c r="EF94" s="29"/>
      <c r="EG94" s="29"/>
      <c r="EH94" s="29"/>
      <c r="EI94" s="29"/>
      <c r="EJ94" s="29"/>
      <c r="EK94" s="29"/>
      <c r="EL94" s="29"/>
      <c r="EM94" s="29"/>
      <c r="EN94" s="29"/>
      <c r="EO94" s="29"/>
      <c r="EP94" s="29"/>
      <c r="EQ94" s="29"/>
      <c r="ER94" s="29"/>
      <c r="ES94" s="29"/>
      <c r="ET94" s="29"/>
      <c r="EU94" s="29"/>
      <c r="EV94" s="29"/>
      <c r="EW94" s="29"/>
      <c r="EX94" s="29"/>
      <c r="EY94" s="29"/>
      <c r="EZ94" s="29"/>
      <c r="FA94" s="29"/>
      <c r="FB94" s="29"/>
      <c r="FC94" s="29"/>
      <c r="FD94" s="29"/>
      <c r="FE94" s="29"/>
      <c r="FF94" s="29"/>
      <c r="FG94" s="29"/>
      <c r="FH94" s="29"/>
      <c r="FI94" s="29"/>
      <c r="FJ94" s="29"/>
      <c r="FK94" s="29"/>
      <c r="FL94" s="29"/>
      <c r="FM94" s="29"/>
      <c r="FN94" s="29"/>
      <c r="FO94" s="29"/>
      <c r="FP94" s="29"/>
      <c r="FQ94" s="29"/>
      <c r="FR94" s="29"/>
      <c r="FS94" s="29"/>
      <c r="FT94" s="29"/>
      <c r="FU94" s="29"/>
      <c r="FV94" s="29"/>
      <c r="FW94" s="29"/>
      <c r="FX94" s="29"/>
      <c r="FY94" s="29"/>
      <c r="FZ94" s="29"/>
    </row>
    <row r="95" s="1" customFormat="1" ht="38" customHeight="1" spans="1:182">
      <c r="A95" s="36"/>
      <c r="B95" s="36"/>
      <c r="C95" s="21"/>
      <c r="D95" s="37"/>
      <c r="E95" s="19" t="s">
        <v>161</v>
      </c>
      <c r="F95" s="25">
        <v>810000</v>
      </c>
      <c r="G95" s="25">
        <v>810000</v>
      </c>
      <c r="H95" s="24" t="s">
        <v>162</v>
      </c>
      <c r="I95" s="19"/>
      <c r="J95" s="32">
        <v>38</v>
      </c>
      <c r="K95" s="33">
        <v>22</v>
      </c>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c r="DK95" s="29"/>
      <c r="DL95" s="29"/>
      <c r="DM95" s="29"/>
      <c r="DN95" s="29"/>
      <c r="DO95" s="29"/>
      <c r="DP95" s="29"/>
      <c r="DQ95" s="29"/>
      <c r="DR95" s="29"/>
      <c r="DS95" s="29"/>
      <c r="DT95" s="29"/>
      <c r="DU95" s="29"/>
      <c r="DV95" s="29"/>
      <c r="DW95" s="29"/>
      <c r="DX95" s="29"/>
      <c r="DY95" s="29"/>
      <c r="DZ95" s="29"/>
      <c r="EA95" s="29"/>
      <c r="EB95" s="29"/>
      <c r="EC95" s="29"/>
      <c r="ED95" s="29"/>
      <c r="EE95" s="29"/>
      <c r="EF95" s="29"/>
      <c r="EG95" s="29"/>
      <c r="EH95" s="29"/>
      <c r="EI95" s="29"/>
      <c r="EJ95" s="29"/>
      <c r="EK95" s="29"/>
      <c r="EL95" s="29"/>
      <c r="EM95" s="29"/>
      <c r="EN95" s="29"/>
      <c r="EO95" s="29"/>
      <c r="EP95" s="29"/>
      <c r="EQ95" s="29"/>
      <c r="ER95" s="29"/>
      <c r="ES95" s="29"/>
      <c r="ET95" s="29"/>
      <c r="EU95" s="29"/>
      <c r="EV95" s="29"/>
      <c r="EW95" s="29"/>
      <c r="EX95" s="29"/>
      <c r="EY95" s="29"/>
      <c r="EZ95" s="29"/>
      <c r="FA95" s="29"/>
      <c r="FB95" s="29"/>
      <c r="FC95" s="29"/>
      <c r="FD95" s="29"/>
      <c r="FE95" s="29"/>
      <c r="FF95" s="29"/>
      <c r="FG95" s="29"/>
      <c r="FH95" s="29"/>
      <c r="FI95" s="29"/>
      <c r="FJ95" s="29"/>
      <c r="FK95" s="29"/>
      <c r="FL95" s="29"/>
      <c r="FM95" s="29"/>
      <c r="FN95" s="29"/>
      <c r="FO95" s="29"/>
      <c r="FP95" s="29"/>
      <c r="FQ95" s="29"/>
      <c r="FR95" s="29"/>
      <c r="FS95" s="29"/>
      <c r="FT95" s="29"/>
      <c r="FU95" s="29"/>
      <c r="FV95" s="29"/>
      <c r="FW95" s="29"/>
      <c r="FX95" s="29"/>
      <c r="FY95" s="29"/>
      <c r="FZ95" s="29"/>
    </row>
    <row r="96" s="1" customFormat="1" ht="38" customHeight="1" spans="1:182">
      <c r="A96" s="36"/>
      <c r="B96" s="36"/>
      <c r="C96" s="21"/>
      <c r="D96" s="37"/>
      <c r="E96" s="19" t="s">
        <v>163</v>
      </c>
      <c r="F96" s="25">
        <v>10550000</v>
      </c>
      <c r="G96" s="25">
        <v>10550000</v>
      </c>
      <c r="H96" s="24" t="s">
        <v>164</v>
      </c>
      <c r="I96" s="19"/>
      <c r="J96" s="32">
        <v>44</v>
      </c>
      <c r="K96" s="33">
        <v>29</v>
      </c>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29"/>
      <c r="FT96" s="29"/>
      <c r="FU96" s="29"/>
      <c r="FV96" s="29"/>
      <c r="FW96" s="29"/>
      <c r="FX96" s="29"/>
      <c r="FY96" s="29"/>
      <c r="FZ96" s="29"/>
    </row>
    <row r="97" s="1" customFormat="1" ht="38" customHeight="1" spans="1:182">
      <c r="A97" s="36"/>
      <c r="B97" s="36"/>
      <c r="C97" s="21"/>
      <c r="D97" s="37"/>
      <c r="E97" s="19" t="s">
        <v>55</v>
      </c>
      <c r="F97" s="25">
        <v>2039519</v>
      </c>
      <c r="G97" s="25">
        <v>2039519</v>
      </c>
      <c r="H97" s="24" t="s">
        <v>162</v>
      </c>
      <c r="I97" s="19"/>
      <c r="J97" s="32">
        <v>38</v>
      </c>
      <c r="K97" s="33">
        <v>22</v>
      </c>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row>
    <row r="98" s="1" customFormat="1" ht="27" customHeight="1" spans="1:182">
      <c r="A98" s="36" t="s">
        <v>156</v>
      </c>
      <c r="B98" s="36" t="s">
        <v>165</v>
      </c>
      <c r="C98" s="21" t="s">
        <v>149</v>
      </c>
      <c r="D98" s="37">
        <v>2590000</v>
      </c>
      <c r="E98" s="19"/>
      <c r="F98" s="25"/>
      <c r="G98" s="25"/>
      <c r="H98" s="24"/>
      <c r="I98" s="19">
        <f t="shared" ref="I98:I104" si="5">D98-F98</f>
        <v>2590000</v>
      </c>
      <c r="J98" s="30"/>
      <c r="K98" s="31"/>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row>
    <row r="99" s="1" customFormat="1" ht="27" customHeight="1" spans="1:182">
      <c r="A99" s="36" t="s">
        <v>166</v>
      </c>
      <c r="B99" s="36" t="s">
        <v>167</v>
      </c>
      <c r="C99" s="21" t="s">
        <v>149</v>
      </c>
      <c r="D99" s="37">
        <v>3860000</v>
      </c>
      <c r="E99" s="19" t="s">
        <v>55</v>
      </c>
      <c r="F99" s="25">
        <f>4552000-3980000</f>
        <v>572000</v>
      </c>
      <c r="G99" s="25">
        <v>572000</v>
      </c>
      <c r="H99" s="25" t="s">
        <v>119</v>
      </c>
      <c r="I99" s="19">
        <f t="shared" si="5"/>
        <v>3288000</v>
      </c>
      <c r="J99" s="30">
        <v>54</v>
      </c>
      <c r="K99" s="31">
        <v>35</v>
      </c>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c r="FG99" s="29"/>
      <c r="FH99" s="29"/>
      <c r="FI99" s="29"/>
      <c r="FJ99" s="29"/>
      <c r="FK99" s="29"/>
      <c r="FL99" s="29"/>
      <c r="FM99" s="29"/>
      <c r="FN99" s="29"/>
      <c r="FO99" s="29"/>
      <c r="FP99" s="29"/>
      <c r="FQ99" s="29"/>
      <c r="FR99" s="29"/>
      <c r="FS99" s="29"/>
      <c r="FT99" s="29"/>
      <c r="FU99" s="29"/>
      <c r="FV99" s="29"/>
      <c r="FW99" s="29"/>
      <c r="FX99" s="29"/>
      <c r="FY99" s="29"/>
      <c r="FZ99" s="29"/>
    </row>
    <row r="100" s="1" customFormat="1" ht="27" customHeight="1" spans="1:182">
      <c r="A100" s="36" t="s">
        <v>168</v>
      </c>
      <c r="B100" s="36" t="s">
        <v>169</v>
      </c>
      <c r="C100" s="21" t="s">
        <v>149</v>
      </c>
      <c r="D100" s="37">
        <v>10000</v>
      </c>
      <c r="E100" s="19"/>
      <c r="F100" s="25"/>
      <c r="G100" s="25"/>
      <c r="H100" s="24"/>
      <c r="I100" s="19">
        <f t="shared" si="5"/>
        <v>10000</v>
      </c>
      <c r="J100" s="30"/>
      <c r="K100" s="31"/>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row>
    <row r="101" s="1" customFormat="1" ht="27" customHeight="1" spans="1:182">
      <c r="A101" s="36" t="s">
        <v>170</v>
      </c>
      <c r="B101" s="36" t="s">
        <v>171</v>
      </c>
      <c r="C101" s="21" t="s">
        <v>149</v>
      </c>
      <c r="D101" s="37">
        <v>2411000</v>
      </c>
      <c r="E101" s="19"/>
      <c r="F101" s="25"/>
      <c r="G101" s="25"/>
      <c r="H101" s="24"/>
      <c r="I101" s="19">
        <f t="shared" si="5"/>
        <v>2411000</v>
      </c>
      <c r="J101" s="30"/>
      <c r="K101" s="31"/>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29"/>
      <c r="DY101" s="29"/>
      <c r="DZ101" s="29"/>
      <c r="EA101" s="29"/>
      <c r="EB101" s="29"/>
      <c r="EC101" s="29"/>
      <c r="ED101" s="29"/>
      <c r="EE101" s="29"/>
      <c r="EF101" s="29"/>
      <c r="EG101" s="29"/>
      <c r="EH101" s="29"/>
      <c r="EI101" s="29"/>
      <c r="EJ101" s="29"/>
      <c r="EK101" s="29"/>
      <c r="EL101" s="29"/>
      <c r="EM101" s="29"/>
      <c r="EN101" s="29"/>
      <c r="EO101" s="29"/>
      <c r="EP101" s="29"/>
      <c r="EQ101" s="29"/>
      <c r="ER101" s="29"/>
      <c r="ES101" s="29"/>
      <c r="ET101" s="29"/>
      <c r="EU101" s="29"/>
      <c r="EV101" s="29"/>
      <c r="EW101" s="29"/>
      <c r="EX101" s="29"/>
      <c r="EY101" s="29"/>
      <c r="EZ101" s="29"/>
      <c r="FA101" s="29"/>
      <c r="FB101" s="29"/>
      <c r="FC101" s="29"/>
      <c r="FD101" s="29"/>
      <c r="FE101" s="29"/>
      <c r="FF101" s="29"/>
      <c r="FG101" s="29"/>
      <c r="FH101" s="29"/>
      <c r="FI101" s="29"/>
      <c r="FJ101" s="29"/>
      <c r="FK101" s="29"/>
      <c r="FL101" s="29"/>
      <c r="FM101" s="29"/>
      <c r="FN101" s="29"/>
      <c r="FO101" s="29"/>
      <c r="FP101" s="29"/>
      <c r="FQ101" s="29"/>
      <c r="FR101" s="29"/>
      <c r="FS101" s="29"/>
      <c r="FT101" s="29"/>
      <c r="FU101" s="29"/>
      <c r="FV101" s="29"/>
      <c r="FW101" s="29"/>
      <c r="FX101" s="29"/>
      <c r="FY101" s="29"/>
      <c r="FZ101" s="29"/>
    </row>
    <row r="102" s="1" customFormat="1" ht="27" customHeight="1" spans="1:182">
      <c r="A102" s="36" t="s">
        <v>172</v>
      </c>
      <c r="B102" s="36" t="s">
        <v>173</v>
      </c>
      <c r="C102" s="21" t="s">
        <v>149</v>
      </c>
      <c r="D102" s="37">
        <v>5320000</v>
      </c>
      <c r="E102" s="19"/>
      <c r="F102" s="25"/>
      <c r="G102" s="25"/>
      <c r="H102" s="24"/>
      <c r="I102" s="19">
        <f t="shared" si="5"/>
        <v>5320000</v>
      </c>
      <c r="J102" s="30"/>
      <c r="K102" s="31"/>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29"/>
      <c r="DY102" s="29"/>
      <c r="DZ102" s="29"/>
      <c r="EA102" s="29"/>
      <c r="EB102" s="29"/>
      <c r="EC102" s="29"/>
      <c r="ED102" s="29"/>
      <c r="EE102" s="29"/>
      <c r="EF102" s="29"/>
      <c r="EG102" s="29"/>
      <c r="EH102" s="29"/>
      <c r="EI102" s="29"/>
      <c r="EJ102" s="29"/>
      <c r="EK102" s="29"/>
      <c r="EL102" s="29"/>
      <c r="EM102" s="29"/>
      <c r="EN102" s="29"/>
      <c r="EO102" s="29"/>
      <c r="EP102" s="29"/>
      <c r="EQ102" s="29"/>
      <c r="ER102" s="29"/>
      <c r="ES102" s="29"/>
      <c r="ET102" s="29"/>
      <c r="EU102" s="29"/>
      <c r="EV102" s="29"/>
      <c r="EW102" s="29"/>
      <c r="EX102" s="29"/>
      <c r="EY102" s="29"/>
      <c r="EZ102" s="29"/>
      <c r="FA102" s="29"/>
      <c r="FB102" s="29"/>
      <c r="FC102" s="29"/>
      <c r="FD102" s="29"/>
      <c r="FE102" s="29"/>
      <c r="FF102" s="29"/>
      <c r="FG102" s="29"/>
      <c r="FH102" s="29"/>
      <c r="FI102" s="29"/>
      <c r="FJ102" s="29"/>
      <c r="FK102" s="29"/>
      <c r="FL102" s="29"/>
      <c r="FM102" s="29"/>
      <c r="FN102" s="29"/>
      <c r="FO102" s="29"/>
      <c r="FP102" s="29"/>
      <c r="FQ102" s="29"/>
      <c r="FR102" s="29"/>
      <c r="FS102" s="29"/>
      <c r="FT102" s="29"/>
      <c r="FU102" s="29"/>
      <c r="FV102" s="29"/>
      <c r="FW102" s="29"/>
      <c r="FX102" s="29"/>
      <c r="FY102" s="29"/>
      <c r="FZ102" s="29"/>
    </row>
    <row r="103" s="1" customFormat="1" ht="27" customHeight="1" spans="1:182">
      <c r="A103" s="36" t="s">
        <v>174</v>
      </c>
      <c r="B103" s="36" t="s">
        <v>175</v>
      </c>
      <c r="C103" s="21" t="s">
        <v>149</v>
      </c>
      <c r="D103" s="37">
        <v>850000</v>
      </c>
      <c r="E103" s="19"/>
      <c r="F103" s="25"/>
      <c r="G103" s="25"/>
      <c r="H103" s="24"/>
      <c r="I103" s="19">
        <f t="shared" si="5"/>
        <v>850000</v>
      </c>
      <c r="J103" s="30"/>
      <c r="K103" s="31"/>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c r="EP103" s="29"/>
      <c r="EQ103" s="29"/>
      <c r="ER103" s="29"/>
      <c r="ES103" s="29"/>
      <c r="ET103" s="29"/>
      <c r="EU103" s="29"/>
      <c r="EV103" s="29"/>
      <c r="EW103" s="29"/>
      <c r="EX103" s="29"/>
      <c r="EY103" s="29"/>
      <c r="EZ103" s="29"/>
      <c r="FA103" s="29"/>
      <c r="FB103" s="29"/>
      <c r="FC103" s="29"/>
      <c r="FD103" s="29"/>
      <c r="FE103" s="29"/>
      <c r="FF103" s="29"/>
      <c r="FG103" s="29"/>
      <c r="FH103" s="29"/>
      <c r="FI103" s="29"/>
      <c r="FJ103" s="29"/>
      <c r="FK103" s="29"/>
      <c r="FL103" s="29"/>
      <c r="FM103" s="29"/>
      <c r="FN103" s="29"/>
      <c r="FO103" s="29"/>
      <c r="FP103" s="29"/>
      <c r="FQ103" s="29"/>
      <c r="FR103" s="29"/>
      <c r="FS103" s="29"/>
      <c r="FT103" s="29"/>
      <c r="FU103" s="29"/>
      <c r="FV103" s="29"/>
      <c r="FW103" s="29"/>
      <c r="FX103" s="29"/>
      <c r="FY103" s="29"/>
      <c r="FZ103" s="29"/>
    </row>
    <row r="104" s="1" customFormat="1" ht="27" customHeight="1" spans="1:182">
      <c r="A104" s="38" t="s">
        <v>176</v>
      </c>
      <c r="B104" s="39" t="s">
        <v>177</v>
      </c>
      <c r="C104" s="21"/>
      <c r="D104" s="37">
        <v>22455900</v>
      </c>
      <c r="E104" s="19"/>
      <c r="F104" s="25"/>
      <c r="G104" s="25"/>
      <c r="H104" s="24"/>
      <c r="I104" s="19">
        <f t="shared" si="5"/>
        <v>22455900</v>
      </c>
      <c r="J104" s="30"/>
      <c r="K104" s="31"/>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29"/>
      <c r="DY104" s="29"/>
      <c r="DZ104" s="29"/>
      <c r="EA104" s="29"/>
      <c r="EB104" s="29"/>
      <c r="EC104" s="29"/>
      <c r="ED104" s="29"/>
      <c r="EE104" s="29"/>
      <c r="EF104" s="29"/>
      <c r="EG104" s="29"/>
      <c r="EH104" s="29"/>
      <c r="EI104" s="29"/>
      <c r="EJ104" s="29"/>
      <c r="EK104" s="29"/>
      <c r="EL104" s="29"/>
      <c r="EM104" s="29"/>
      <c r="EN104" s="29"/>
      <c r="EO104" s="29"/>
      <c r="EP104" s="29"/>
      <c r="EQ104" s="29"/>
      <c r="ER104" s="29"/>
      <c r="ES104" s="29"/>
      <c r="ET104" s="29"/>
      <c r="EU104" s="29"/>
      <c r="EV104" s="29"/>
      <c r="EW104" s="29"/>
      <c r="EX104" s="29"/>
      <c r="EY104" s="29"/>
      <c r="EZ104" s="29"/>
      <c r="FA104" s="29"/>
      <c r="FB104" s="29"/>
      <c r="FC104" s="29"/>
      <c r="FD104" s="29"/>
      <c r="FE104" s="29"/>
      <c r="FF104" s="29"/>
      <c r="FG104" s="29"/>
      <c r="FH104" s="29"/>
      <c r="FI104" s="29"/>
      <c r="FJ104" s="29"/>
      <c r="FK104" s="29"/>
      <c r="FL104" s="29"/>
      <c r="FM104" s="29"/>
      <c r="FN104" s="29"/>
      <c r="FO104" s="29"/>
      <c r="FP104" s="29"/>
      <c r="FQ104" s="29"/>
      <c r="FR104" s="29"/>
      <c r="FS104" s="29"/>
      <c r="FT104" s="29"/>
      <c r="FU104" s="29"/>
      <c r="FV104" s="29"/>
      <c r="FW104" s="29"/>
      <c r="FX104" s="29"/>
      <c r="FY104" s="29"/>
      <c r="FZ104" s="29"/>
    </row>
    <row r="105" s="1" customFormat="1" ht="27" customHeight="1" spans="1:182">
      <c r="A105" s="40" t="s">
        <v>178</v>
      </c>
      <c r="B105" s="41"/>
      <c r="C105" s="42"/>
      <c r="D105" s="43">
        <f t="shared" ref="D105:I105" si="6">SUM(D4:D104)</f>
        <v>423672000</v>
      </c>
      <c r="E105" s="43"/>
      <c r="F105" s="43">
        <f t="shared" si="6"/>
        <v>284191870.47</v>
      </c>
      <c r="G105" s="43">
        <f t="shared" si="6"/>
        <v>282619783.47</v>
      </c>
      <c r="H105" s="43">
        <f t="shared" si="6"/>
        <v>0</v>
      </c>
      <c r="I105" s="43">
        <f t="shared" si="6"/>
        <v>139480129.53</v>
      </c>
      <c r="J105" s="43"/>
      <c r="K105" s="31"/>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row>
  </sheetData>
  <mergeCells count="2">
    <mergeCell ref="A1:K1"/>
    <mergeCell ref="H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2024-01-02T08:14:00Z</dcterms:created>
  <dcterms:modified xsi:type="dcterms:W3CDTF">2024-02-20T02:38:10Z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B9CB972E0A5A47DC9FF4529EC21BC51A_11</vt:lpwstr>
  </property>
  <property fmtid="{D5CDD505-2E9C-101B-9397-08002B2CF9AE}" pid="3" name="KSOProductBuildVer">
    <vt:lpwstr>2052-12.1.0.16250</vt:lpwstr>
  </property>
</Properties>
</file>