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<sst xmlns="http://schemas.openxmlformats.org/spreadsheetml/2006/main" count="398" uniqueCount="227">
  <si>
    <t>2022年统筹整合财政涉农资金拨付情况统计表</t>
  </si>
  <si>
    <t>大安市财政局</t>
  </si>
  <si>
    <t>单位：元</t>
  </si>
  <si>
    <t xml:space="preserve">资金内容 </t>
  </si>
  <si>
    <t>文号</t>
  </si>
  <si>
    <t>级次</t>
  </si>
  <si>
    <t>金额</t>
  </si>
  <si>
    <t>拨付时间</t>
  </si>
  <si>
    <t>拨付金额</t>
  </si>
  <si>
    <t>拨付单位及项目</t>
  </si>
  <si>
    <t>余额</t>
  </si>
  <si>
    <t>财政局号</t>
  </si>
  <si>
    <t>扶贫文号</t>
  </si>
  <si>
    <t>关于预下达2022年财政衔接推进乡村振兴补助资金（整合部分）预算的通知</t>
  </si>
  <si>
    <t>吉财农指[2021]980号</t>
  </si>
  <si>
    <t>中央</t>
  </si>
  <si>
    <t>2022.6.2</t>
  </si>
  <si>
    <t>大安市两家子镇万头肉牛养殖建设项目</t>
  </si>
  <si>
    <t>2022.8.17</t>
  </si>
  <si>
    <t>关于下达新艾里乡富兴村农田打井上电工程建设计划的通知</t>
  </si>
  <si>
    <t>2022.7.15</t>
  </si>
  <si>
    <t>大安市45MW“新能源乡村振兴工程”项目</t>
  </si>
  <si>
    <t>2022.6.1</t>
  </si>
  <si>
    <t>舍力镇“千村示范”农村基础设施建设项目</t>
  </si>
  <si>
    <t>2022.5.18</t>
  </si>
  <si>
    <t>安广镇“千村示范”农村基础设施建设项目</t>
  </si>
  <si>
    <t>2022.7.6</t>
  </si>
  <si>
    <t>2022.4.30</t>
  </si>
  <si>
    <t>大安市农村公路建设项目</t>
  </si>
  <si>
    <t>2022.6.9</t>
  </si>
  <si>
    <t>2022.9.5</t>
  </si>
  <si>
    <t>2022.9.28</t>
  </si>
  <si>
    <t>2022.12.10</t>
  </si>
  <si>
    <t>关于下达2022年中央财政衔接推进乡村振兴补助资金（整合部分）预算的通知</t>
  </si>
  <si>
    <t>吉财农指[2022]189号</t>
  </si>
  <si>
    <t>2022.9.8</t>
  </si>
  <si>
    <t>丰收镇2022年农村基础设施建设项目</t>
  </si>
  <si>
    <t>关于调整2022年中央财政衔接推进乡村振兴补助资金（整合部分）预算的通知</t>
  </si>
  <si>
    <t>吉财农指[2022]235号</t>
  </si>
  <si>
    <t>2022.12.6</t>
  </si>
  <si>
    <t>省级</t>
  </si>
  <si>
    <t>关于下达2022年省级财政衔接推进乡村振兴补助资金（整合部分）预算的通知</t>
  </si>
  <si>
    <t>吉财农指[2022]97号</t>
  </si>
  <si>
    <t>关于提前下达2022年市 级财政衔接推进乡村振兴补助资金预算的通知</t>
  </si>
  <si>
    <t>白财农指[2021]114号</t>
  </si>
  <si>
    <t>市级</t>
  </si>
  <si>
    <t>关于下达衔接推进乡村振兴资金预算的通知（本级投入）</t>
  </si>
  <si>
    <t>大财预指[2022]474号</t>
  </si>
  <si>
    <t>本级</t>
  </si>
  <si>
    <t>关于提前下达2022年省级乡村振兴专项资金（省级直达资金国家脱贫县统筹整合部分）的通知</t>
  </si>
  <si>
    <t>吉财农指[2021]1007号</t>
  </si>
  <si>
    <t>2022.5.25</t>
  </si>
  <si>
    <t>大赉乡2020年农村公路建设项目配电线路改迁建设项目</t>
  </si>
  <si>
    <t>2022.5.30</t>
  </si>
  <si>
    <t>大安市2022年春季“雨露计划”补贴项目计划的通知</t>
  </si>
  <si>
    <t>2022.6.24</t>
  </si>
  <si>
    <t>关于下达项目质保金计划的通知(水利）</t>
  </si>
  <si>
    <t>2022.8.24</t>
  </si>
  <si>
    <t>月亮泡镇“千村示范”农村基础设施建设项目</t>
  </si>
  <si>
    <t>太山镇“千村示范”农村基础设施建设项目</t>
  </si>
  <si>
    <t>关于下达2022年中央农业生产发展资金（农业部分脱贫县统筹整合部分）的通知</t>
  </si>
  <si>
    <t>吉财农指[2022]0295号</t>
  </si>
  <si>
    <t>2022.9.20</t>
  </si>
  <si>
    <t>四棵树乡产业整合发展孵化园区建设项目（一、二）</t>
  </si>
  <si>
    <t>17、22</t>
  </si>
  <si>
    <t>2022.10.8</t>
  </si>
  <si>
    <t>关于下达乐胜乡农村基础设施建设项目计划的通知</t>
  </si>
  <si>
    <t>关于下达乐胜乡“千村示范”农村基础设施建设项目计划的通知</t>
  </si>
  <si>
    <t>2023.4.4</t>
  </si>
  <si>
    <t>2022.10.19</t>
  </si>
  <si>
    <t>叉干镇三八村养殖小区产业路建设项目</t>
  </si>
  <si>
    <t>关于下达新艾里乡“千村示范”农村基础设施建设项目计划的通知</t>
  </si>
  <si>
    <t>关于下达新艾里乡“千村示范”农村基础设施建设项目（二）计划的通知</t>
  </si>
  <si>
    <t>关于下达红岗子乡“千村示范”农村基础设施建设项目计划的通知</t>
  </si>
  <si>
    <t>关于下达红岗子乡“千村示范”农村基础设施建设项目（二）计划的通知</t>
  </si>
  <si>
    <t>2022.10.30</t>
  </si>
  <si>
    <t>关于下达2022年农村危房改造项目计划的通知</t>
  </si>
  <si>
    <t>2022.11.10</t>
  </si>
  <si>
    <t>关于下达两家子镇“千村示范”农村基础设施建设项目计划的通知</t>
  </si>
  <si>
    <t>关于下达安广镇农村基础设施建设项目计划的通知</t>
  </si>
  <si>
    <t>2023.1.5</t>
  </si>
  <si>
    <t>2023.2.28</t>
  </si>
  <si>
    <t>关于下达2022年中央农业生产发展资金（畜牧部分脱贫县统筹整合部分）的通知</t>
  </si>
  <si>
    <t>吉财农指[2022]0306号</t>
  </si>
  <si>
    <t>龙沼镇“千村示范”农村基础设施建设项目</t>
  </si>
  <si>
    <t>关于下达乐胜乡“千村示范”农村基础设施建设项目（二）计划的通知</t>
  </si>
  <si>
    <t>关于下达2022年中央农田建设补助资金（国家级脱贫县统筹整合部分）的通知</t>
  </si>
  <si>
    <t>吉财农指[2022]0186号</t>
  </si>
  <si>
    <t>2022.9.1</t>
  </si>
  <si>
    <t>联合乡项目质保金（第二批）</t>
  </si>
  <si>
    <t>四棵树乡项目质保金（第三批）</t>
  </si>
  <si>
    <t>2022.9.25</t>
  </si>
  <si>
    <t>太山镇“千村示范”农村基础设施建设计划</t>
  </si>
  <si>
    <t>烧锅镇乡“千村示范”农村基础设施建设项目</t>
  </si>
  <si>
    <t>新艾里乡公路质保金（第二批）</t>
  </si>
  <si>
    <t>新平安镇项目质保金（第三批）</t>
  </si>
  <si>
    <t>2022.10.25</t>
  </si>
  <si>
    <t>关于下达红岗子乡农产品冷链仓储建设项目计划的通知</t>
  </si>
  <si>
    <t>四棵树、联合 ，舍力、月亮泡质保金（项目质保金第四批）</t>
  </si>
  <si>
    <t>舍力镇质保金10和4万元（项目质保金第五批）</t>
  </si>
  <si>
    <t>2022.10.26</t>
  </si>
  <si>
    <t>月亮泡镇2019年农村基础设施质保金（项目质保金第五批）</t>
  </si>
  <si>
    <t>月亮泡镇2020年农村基础设施质保金（项目质保金第五批）</t>
  </si>
  <si>
    <t>2022.10.31</t>
  </si>
  <si>
    <t>月亮泡镇 2020年农村公路项目质保金（第五批）</t>
  </si>
  <si>
    <t>月亮泡镇2019年农村公路 项目质保金（第五批）</t>
  </si>
  <si>
    <t>关于下达大安市2022年秋季“雨露计划”补贴项目计划的通知</t>
  </si>
  <si>
    <t>关于下达项目质保金第五批计划的通知</t>
  </si>
  <si>
    <t>2022.11.7</t>
  </si>
  <si>
    <t>2022.11.29</t>
  </si>
  <si>
    <t>烧锅镇乡项目质保金四笔（第二批）</t>
  </si>
  <si>
    <t>2022.12.5</t>
  </si>
  <si>
    <t>四棵树乡产业整合发展孵化园区建设第三批项目</t>
  </si>
  <si>
    <t>2023.4.21</t>
  </si>
  <si>
    <t>关于下达新艾里乡富兴村农田打井上电工程建设计划（二）的通知</t>
  </si>
  <si>
    <t>2022年度车辆购置税第二批（农村公路整合部分）</t>
  </si>
  <si>
    <t>吉财建指[2022]0315号</t>
  </si>
  <si>
    <t>丰收镇“千村示范”农村基础设施建设项目（二）</t>
  </si>
  <si>
    <t>叉干镇“千村示范”农村基础设施建设项目</t>
  </si>
  <si>
    <t>叉干镇“千村示范”农村基础设施建设项目（二）</t>
  </si>
  <si>
    <t>2022.12.28</t>
  </si>
  <si>
    <t>关于下达项目质保金第六批（叉干镇 ）</t>
  </si>
  <si>
    <t>关于下达项目质保金第六批（新艾里）</t>
  </si>
  <si>
    <t>联合乡“千村示范”农村基础设施建设项目</t>
  </si>
  <si>
    <t>海坨乡“千村示范”农村基础设施建设项目</t>
  </si>
  <si>
    <t>海坨乡“千村示范”农村基础设施建设项目（二）</t>
  </si>
  <si>
    <t>2023.3.10</t>
  </si>
  <si>
    <t>关于下达四棵树乡“千村示范”农村基础设施建设项目计划的通知</t>
  </si>
  <si>
    <t>关于下达四棵树乡“千村示范”农村基础设施建设项目（二）计划的通知</t>
  </si>
  <si>
    <t>2023.5.25</t>
  </si>
  <si>
    <t>关于下达项目质保金第六批（丰收镇）</t>
  </si>
  <si>
    <t>2022年度车辆购置税第三批（农村公路整合部分）</t>
  </si>
  <si>
    <t>吉财建指[2022]0490号</t>
  </si>
  <si>
    <t>大安市2022年庭院经济建设项目</t>
  </si>
  <si>
    <t>2023.12.26</t>
  </si>
  <si>
    <t>关于下达大安灌区计量设施建设工程建设计划通知</t>
  </si>
  <si>
    <t>提前下达2022年农村危房改造补助资金</t>
  </si>
  <si>
    <t>吉财社指〔2021〕1090号</t>
  </si>
  <si>
    <t>关于下达2022年农村危房改造补助资金的通知</t>
  </si>
  <si>
    <t>吉财社指[2022]0376号</t>
  </si>
  <si>
    <t>提前下达2022年产粮大县奖励</t>
  </si>
  <si>
    <t>吉财粮指〔2021〕1042号</t>
  </si>
  <si>
    <t>关于提前下达2022年生猪调出大县奖励资金（省级统筹部分）的通知</t>
  </si>
  <si>
    <t>吉财粮指[2021]0877号</t>
  </si>
  <si>
    <t>关于提前下达2022年中央农业资源与生态保护补助资金（国家级脱贫县统筹整合部分）的通知</t>
  </si>
  <si>
    <t>吉财农指[2021]1079号</t>
  </si>
  <si>
    <t>关于提前下达2022年中央农业资源及生态保护补助资金（统筹整合部分）的通知</t>
  </si>
  <si>
    <t>吉财农指[2021]1073号</t>
  </si>
  <si>
    <t>2023.5.20</t>
  </si>
  <si>
    <t>太山现代农业示范园区农产品冷链仓储建设项目</t>
  </si>
  <si>
    <t>2023.11.15</t>
  </si>
  <si>
    <t>产业融合发展示范园基础设施建设项目第三批</t>
  </si>
  <si>
    <t>关于下达2022年中央农业资源及生态保护补助资金（农业部分脱贫县统筹整合部分）的通知</t>
  </si>
  <si>
    <t>吉财农指[2022]0297号</t>
  </si>
  <si>
    <t>农村改厕建设项目</t>
  </si>
  <si>
    <t>关于下达2022年藏粮于地藏粮于技专项中央基建投资（国家级脱贫县统筹整合部分）的通知</t>
  </si>
  <si>
    <t>吉财农指[2022]0169号</t>
  </si>
  <si>
    <t>2022.9.30</t>
  </si>
  <si>
    <t>安市月亮泡渔业生态产业建设项目</t>
  </si>
  <si>
    <t>关于下达大安市月亮泡镇渔业生态产业建设项目第一、二批计划的通知</t>
  </si>
  <si>
    <t>13、51</t>
  </si>
  <si>
    <t>关于下达大安市2022年农村公路建设第三批计划的通知</t>
  </si>
  <si>
    <t>关于下达两家子镇同富村农村公路建设项目计划的通知</t>
  </si>
  <si>
    <t>关于下达月亮泡镇农产品冷链仓储建设项目计划的通知</t>
  </si>
  <si>
    <t>2022.4.4</t>
  </si>
  <si>
    <t>关于下达大安市月亮泡镇 志发村“千村示范”农村基础设施建设项目计划的通知</t>
  </si>
  <si>
    <t>关于下达大安市农村饮水安全巩固提升工程（大岗子镇 水厂项目）建设计划的通知</t>
  </si>
  <si>
    <t>关于下达大安市2022年农村饮水安全巩固提升工程建设计划的通知</t>
  </si>
  <si>
    <t xml:space="preserve">关于下达大安市烧锅镇乡富田村机井配套工程建设计划的通知 </t>
  </si>
  <si>
    <t>关于下达两家子镇同乐村基础设施建设项目计划的通知</t>
  </si>
  <si>
    <t>关于下达大安市两家子镇同权村大挠子产业项目计划的通知</t>
  </si>
  <si>
    <t>关于下达安广镇乡农产品冷链仓储建设项目计划的通知</t>
  </si>
  <si>
    <t>2022.11.16</t>
  </si>
  <si>
    <t>关于下达舍力镇民权村、庆新村排水工程建设计划的通知</t>
  </si>
  <si>
    <t>关于下达丰收镇“千村示范”农村基础设施建设项目计划的通知</t>
  </si>
  <si>
    <t>2022.11.18</t>
  </si>
  <si>
    <t>关于下达四棵树乡四棵树村狐貉养殖园区基础设施项目计划的通知</t>
  </si>
  <si>
    <t>11、57</t>
  </si>
  <si>
    <t>关于下达红岗子乡马营子村棚膜示范园区建设项目计划的通知</t>
  </si>
  <si>
    <t>2023.1.10</t>
  </si>
  <si>
    <t>2022.11.22</t>
  </si>
  <si>
    <t xml:space="preserve">关于下达红岗子乡一心村农田改造提升项目计划的通知 </t>
  </si>
  <si>
    <t>2023.9.7</t>
  </si>
  <si>
    <t>关于下达2022年中央基建投资（农业绿色发展专项-畜牧粪污资源化利用整县推进项目整合部分）预算的通知</t>
  </si>
  <si>
    <t>吉财建指[2022]0389号</t>
  </si>
  <si>
    <t>2022.11.24</t>
  </si>
  <si>
    <t>大安市两家子镇同德村、同顺村“千村示范”农村基础设施建设项目</t>
  </si>
  <si>
    <t>2023.7.19</t>
  </si>
  <si>
    <t>关于下达大安市查干湖周边村屯生态修复项目计划的通知</t>
  </si>
  <si>
    <t>关于提前下达2022年度地方水库移民扶持基金的通知</t>
  </si>
  <si>
    <t>吉财农指[2021]974号</t>
  </si>
  <si>
    <t>关于下达2022年第五批成品油转移支付资金（农财公路建设部分）的通知</t>
  </si>
  <si>
    <t>吉财建指[2022]0274号</t>
  </si>
  <si>
    <t>关于提前下达2020年吉林省少数民族发展补助资金（涉农统筹整合部分）指标的通知</t>
  </si>
  <si>
    <t>吉财党政指[2021]0829号</t>
  </si>
  <si>
    <t>关于提前下达2022年乡村振兴专项资金（农村厕所改造统筹整合部分）的通知</t>
  </si>
  <si>
    <t>吉财村指 [2021]1164号</t>
  </si>
  <si>
    <t>关于下达大安市2022年小额信贷贴息计划的通知</t>
  </si>
  <si>
    <t>关于提前下达2022年省级乡村振兴专项资金（试点县统筹整合部分）的通知</t>
  </si>
  <si>
    <t>吉财农指[2021]1006号</t>
  </si>
  <si>
    <t>大安市月亮泡渔业生态产业建设项目第二批</t>
  </si>
  <si>
    <t>关于下达项目质保金第六批（两家子 ）</t>
  </si>
  <si>
    <t>关于下达2022年省级乡村振兴专项资金（试点县统筹整合部分)的通知</t>
  </si>
  <si>
    <t>吉财农指[2022]0160号</t>
  </si>
  <si>
    <t>2022.11.25</t>
  </si>
  <si>
    <t>关于下达大安市两家子镇万头肉牛养殖建设项目第一二批计划的通知</t>
  </si>
  <si>
    <t>6、18</t>
  </si>
  <si>
    <t>2023.7.4</t>
  </si>
  <si>
    <t>关于下达大安市白羽肉鸡现代农业产业园燃气管网建设工程项目计划的通知</t>
  </si>
  <si>
    <t>关于预下达2022年省级乡村振兴专项资金（试点县统筹整合部分）的通知</t>
  </si>
  <si>
    <t>吉财农指[2022]0365号</t>
  </si>
  <si>
    <t>关于下达2021年度地方水库移民扶持基金的通知</t>
  </si>
  <si>
    <t>吉财农指[2021]726号</t>
  </si>
  <si>
    <t>2021年第一批中央农村环境整治资金（涉农整合）</t>
  </si>
  <si>
    <t>吉财资环指〔2021〕0560号</t>
  </si>
  <si>
    <t>关于下达2021年成品油转移支付资金</t>
  </si>
  <si>
    <t>吉财建指[2021]0871号</t>
  </si>
  <si>
    <t>关于下达2021年省级旅游发展专项资金（统筹整合部分）的通知</t>
  </si>
  <si>
    <t>吉财教指[2021]0746号</t>
  </si>
  <si>
    <t>中央林业改革发展资金（中央）</t>
  </si>
  <si>
    <t>吉财资环指[2021]690号</t>
  </si>
  <si>
    <t>太山镇长春村渔猎小镇建设项目</t>
  </si>
  <si>
    <t>关于下达2021年度车购税第一批（农村公路整合部分）的通知</t>
  </si>
  <si>
    <t>吉财建指[2021]0869号</t>
  </si>
  <si>
    <t>2023.3.28</t>
  </si>
  <si>
    <t>2020年指标结余资金</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</si>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</sst>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00_ "/>
    <numFmt numFmtId="179" formatCode="#,##0_ "/>
    <numFmt numFmtId="180" formatCode="0_ "/>
  </numFmts>
  <fonts count="27">
    <font>
      <sz val="11"/>
      <color theme="1"/>
      <name val="宋体"/>
      <charset val="134"/>
      <scheme val="minor"/>
    </font>
    <font>
      <sz val="11"/>
      <name val="宋体"/>
      <charset val="134"/>
      <scheme val="minor"/>
    </font>
    <font>
      <b/>
      <sz val="18"/>
      <name val="宋体"/>
      <charset val="134"/>
      <scheme val="minor"/>
    </font>
    <font>
      <sz val="10"/>
      <name val="宋体"/>
      <charset val="134"/>
      <scheme val="minor"/>
    </font>
    <font>
      <b/>
      <sz val="10"/>
      <name val="宋体"/>
      <charset val="134"/>
      <scheme val="minor"/>
    </font>
    <font>
      <sz val="10"/>
      <name val="宋体"/>
      <charset val="134"/>
    </font>
    <font>
      <sz val="10"/>
      <name val="文星简小标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cellStyleXfs>
  <cellXfs count="49">
    <xf numFmtId="0" fontId="0" fillId="0" borderId="0" xfId="0">
      <alignment vertical="center"/>
    </xf>
    <xf numFmtId="0" fontId="1" fillId="2" borderId="0" xfId="0" applyFont="1" applyFill="1" applyAlignment="1">
      <alignment vertical="center"/>
    </xf>
    <xf numFmtId="0" fontId="1"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vertical="center" wrapText="1"/>
    </xf>
    <xf numFmtId="176" fontId="2" fillId="2" borderId="0" xfId="0" applyNumberFormat="1" applyFont="1" applyFill="1" applyAlignment="1">
      <alignment horizontal="center" vertical="center"/>
    </xf>
    <xf numFmtId="0" fontId="2" fillId="2" borderId="0" xfId="0" applyNumberFormat="1" applyFont="1" applyFill="1" applyAlignment="1">
      <alignment horizontal="center" vertical="center" wrapText="1"/>
    </xf>
    <xf numFmtId="176" fontId="2" fillId="2" borderId="0" xfId="0" applyNumberFormat="1" applyFont="1" applyFill="1" applyAlignment="1">
      <alignment vertical="center"/>
    </xf>
    <xf numFmtId="176" fontId="2" fillId="2" borderId="0" xfId="0" applyNumberFormat="1" applyFont="1" applyFill="1" applyAlignment="1">
      <alignment horizontal="center" vertical="center" wrapText="1"/>
    </xf>
    <xf numFmtId="0" fontId="3" fillId="2" borderId="0" xfId="0" applyFont="1" applyFill="1" applyAlignment="1">
      <alignment horizontal="center" vertical="center"/>
    </xf>
    <xf numFmtId="176" fontId="1" fillId="2" borderId="0" xfId="0" applyNumberFormat="1" applyFont="1" applyFill="1" applyAlignment="1">
      <alignment horizontal="center" vertical="center"/>
    </xf>
    <xf numFmtId="177" fontId="1"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178" fontId="4" fillId="2" borderId="2" xfId="0" applyNumberFormat="1" applyFont="1" applyFill="1" applyBorder="1" applyAlignment="1">
      <alignment horizontal="center" vertical="center"/>
    </xf>
    <xf numFmtId="176" fontId="4" fillId="2" borderId="2" xfId="0" applyNumberFormat="1" applyFont="1" applyFill="1" applyBorder="1" applyAlignment="1">
      <alignment vertical="center"/>
    </xf>
    <xf numFmtId="178" fontId="4" fillId="2" borderId="2"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176" fontId="3" fillId="2" borderId="3"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3" xfId="0" applyFont="1" applyFill="1" applyBorder="1" applyAlignment="1">
      <alignment vertical="center"/>
    </xf>
    <xf numFmtId="176" fontId="3" fillId="2" borderId="3" xfId="0" applyNumberFormat="1" applyFont="1" applyFill="1" applyBorder="1" applyAlignment="1">
      <alignment vertical="center"/>
    </xf>
    <xf numFmtId="176" fontId="3" fillId="2" borderId="3" xfId="0" applyNumberFormat="1" applyFont="1" applyFill="1" applyBorder="1" applyAlignment="1">
      <alignment horizontal="center" vertical="center"/>
    </xf>
    <xf numFmtId="178" fontId="5" fillId="2" borderId="3" xfId="0" applyNumberFormat="1" applyFont="1" applyFill="1" applyBorder="1" applyAlignment="1">
      <alignment horizontal="center" vertical="center"/>
    </xf>
    <xf numFmtId="0" fontId="5" fillId="2" borderId="3" xfId="0" applyFont="1" applyFill="1" applyBorder="1" applyAlignment="1">
      <alignment horizontal="left" vertical="center" wrapText="1"/>
    </xf>
    <xf numFmtId="178" fontId="5" fillId="2" borderId="3" xfId="0" applyNumberFormat="1" applyFont="1" applyFill="1" applyBorder="1" applyAlignment="1">
      <alignment horizontal="center" vertical="center" wrapText="1"/>
    </xf>
    <xf numFmtId="41" fontId="3" fillId="2" borderId="3" xfId="49" applyNumberFormat="1" applyFont="1" applyFill="1" applyBorder="1" applyAlignment="1">
      <alignment horizontal="center" vertical="center" wrapText="1"/>
    </xf>
    <xf numFmtId="0" fontId="3" fillId="2" borderId="3" xfId="49" applyNumberFormat="1" applyFont="1" applyFill="1" applyBorder="1" applyAlignment="1">
      <alignment horizontal="center" vertical="center" wrapText="1"/>
    </xf>
    <xf numFmtId="0" fontId="4" fillId="2" borderId="3" xfId="0" applyFont="1" applyFill="1" applyBorder="1" applyAlignment="1">
      <alignment vertical="center"/>
    </xf>
    <xf numFmtId="0" fontId="4" fillId="2" borderId="3" xfId="0" applyNumberFormat="1" applyFont="1" applyFill="1" applyBorder="1" applyAlignment="1">
      <alignment horizontal="center" vertical="center" wrapText="1"/>
    </xf>
    <xf numFmtId="178" fontId="3" fillId="2" borderId="3" xfId="0" applyNumberFormat="1" applyFont="1" applyFill="1" applyBorder="1" applyAlignment="1">
      <alignment vertical="center"/>
    </xf>
    <xf numFmtId="178" fontId="3" fillId="2" borderId="3" xfId="0" applyNumberFormat="1" applyFont="1" applyFill="1" applyBorder="1" applyAlignment="1">
      <alignment horizontal="center" vertical="center"/>
    </xf>
    <xf numFmtId="0" fontId="3" fillId="2" borderId="0" xfId="0" applyFont="1" applyFill="1" applyAlignment="1">
      <alignment vertical="center"/>
    </xf>
    <xf numFmtId="0" fontId="4" fillId="2" borderId="0" xfId="0" applyFont="1" applyFill="1" applyAlignment="1">
      <alignment vertical="center"/>
    </xf>
    <xf numFmtId="179" fontId="3" fillId="2" borderId="3" xfId="0" applyNumberFormat="1" applyFont="1" applyFill="1" applyBorder="1" applyAlignment="1">
      <alignment horizontal="center" vertical="center"/>
    </xf>
    <xf numFmtId="179" fontId="4" fillId="2" borderId="3" xfId="0" applyNumberFormat="1" applyFont="1" applyFill="1" applyBorder="1" applyAlignment="1">
      <alignment horizontal="left" vertical="center"/>
    </xf>
    <xf numFmtId="180" fontId="3" fillId="2" borderId="3" xfId="0" applyNumberFormat="1" applyFont="1" applyFill="1" applyBorder="1" applyAlignment="1">
      <alignment horizontal="center" vertical="center"/>
    </xf>
    <xf numFmtId="180" fontId="4" fillId="2" borderId="3" xfId="0" applyNumberFormat="1" applyFont="1" applyFill="1" applyBorder="1" applyAlignment="1">
      <alignment horizontal="left" vertical="center"/>
    </xf>
    <xf numFmtId="0" fontId="3" fillId="2" borderId="3" xfId="49" applyFont="1" applyFill="1" applyBorder="1" applyAlignment="1">
      <alignment horizontal="center" vertical="center" wrapText="1"/>
    </xf>
    <xf numFmtId="43" fontId="3" fillId="2" borderId="3" xfId="49" applyNumberFormat="1" applyFont="1" applyFill="1" applyBorder="1" applyAlignment="1">
      <alignment vertical="center"/>
    </xf>
    <xf numFmtId="0" fontId="3" fillId="2" borderId="3" xfId="0" applyFont="1" applyFill="1" applyBorder="1" applyAlignment="1">
      <alignment vertical="center" wrapText="1"/>
    </xf>
    <xf numFmtId="0" fontId="3" fillId="2" borderId="3" xfId="49" applyFont="1" applyFill="1" applyBorder="1" applyAlignment="1">
      <alignment horizontal="left" vertical="center" wrapText="1"/>
    </xf>
    <xf numFmtId="43" fontId="3" fillId="2" borderId="3" xfId="49" applyNumberFormat="1" applyFont="1" applyFill="1" applyBorder="1" applyAlignment="1">
      <alignment vertical="center" wrapText="1"/>
    </xf>
    <xf numFmtId="0" fontId="6" fillId="2" borderId="3" xfId="49" applyFont="1" applyFill="1" applyBorder="1" applyAlignment="1">
      <alignment horizontal="left" vertical="center" wrapText="1"/>
    </xf>
    <xf numFmtId="0" fontId="6" fillId="2" borderId="3" xfId="49" applyFont="1" applyFill="1" applyBorder="1" applyAlignment="1">
      <alignment horizontal="center" vertical="center" wrapText="1"/>
    </xf>
    <xf numFmtId="0" fontId="1" fillId="2" borderId="3" xfId="0" applyFont="1" applyFill="1" applyBorder="1" applyAlignment="1">
      <alignment vertical="center"/>
    </xf>
    <xf numFmtId="0" fontId="1" fillId="2" borderId="3" xfId="0" applyNumberFormat="1" applyFont="1" applyFill="1" applyBorder="1" applyAlignment="1">
      <alignment horizontal="center" vertical="center" wrapText="1"/>
    </xf>
    <xf numFmtId="178" fontId="1" fillId="2" borderId="3"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159"/>
  <sheetViews>
    <sheetView tabSelected="1" workbookViewId="0">
      <selection activeCell="K9" sqref="K9"/>
    </sheetView>
  </sheetViews>
  <sheetFormatPr defaultColWidth="9" defaultRowHeight="13.5"/>
  <cols>
    <col min="1" max="1" width="25.75" style="1" customWidth="1"/>
    <col min="2" max="2" width="13.125" style="2" customWidth="1"/>
    <col min="3" max="3" width="5" style="1" customWidth="1"/>
    <col min="4" max="4" width="15.375" style="1" customWidth="1"/>
    <col min="5" max="5" width="11.25" style="1" customWidth="1"/>
    <col min="6" max="6" width="17.375" style="3" customWidth="1"/>
    <col min="7" max="7" width="28.125" style="4" customWidth="1"/>
    <col min="8" max="8" width="15.875" style="1" customWidth="1"/>
    <col min="9" max="9" width="4.375" style="1" customWidth="1"/>
    <col min="10" max="10" width="6.375" style="1" customWidth="1"/>
    <col min="11" max="16384" width="9" style="1"/>
  </cols>
  <sheetData>
    <row r="1" s="1" customFormat="1" ht="22.5" spans="1:241">
      <c r="A1" s="5" t="s">
        <v>0</v>
      </c>
      <c r="B1" s="6"/>
      <c r="C1" s="5"/>
      <c r="D1" s="7"/>
      <c r="E1" s="5"/>
      <c r="F1" s="5"/>
      <c r="G1" s="8"/>
      <c r="H1" s="5"/>
      <c r="I1" s="5"/>
      <c r="J1" s="5"/>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row>
    <row r="2" s="1" customFormat="1" ht="21" customHeight="1" spans="1:241">
      <c r="A2" s="1" t="s">
        <v>1</v>
      </c>
      <c r="B2" s="2"/>
      <c r="E2" s="9"/>
      <c r="F2" s="10" t="s">
        <v>2</v>
      </c>
      <c r="G2" s="11"/>
      <c r="H2" s="11"/>
      <c r="I2" s="11"/>
      <c r="J2" s="11"/>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row>
    <row r="3" s="1" customFormat="1" ht="29" customHeight="1" spans="1:241">
      <c r="A3" s="12" t="s">
        <v>3</v>
      </c>
      <c r="B3" s="13" t="s">
        <v>4</v>
      </c>
      <c r="C3" s="14" t="s">
        <v>5</v>
      </c>
      <c r="D3" s="15" t="s">
        <v>6</v>
      </c>
      <c r="E3" s="16" t="s">
        <v>7</v>
      </c>
      <c r="F3" s="17" t="s">
        <v>8</v>
      </c>
      <c r="G3" s="18" t="s">
        <v>9</v>
      </c>
      <c r="H3" s="17" t="s">
        <v>10</v>
      </c>
      <c r="I3" s="12" t="s">
        <v>11</v>
      </c>
      <c r="J3" s="12" t="s">
        <v>12</v>
      </c>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row>
    <row r="4" s="1" customFormat="1" ht="39" customHeight="1" spans="1:241">
      <c r="A4" s="19" t="s">
        <v>13</v>
      </c>
      <c r="B4" s="20" t="s">
        <v>14</v>
      </c>
      <c r="C4" s="21" t="s">
        <v>15</v>
      </c>
      <c r="D4" s="22">
        <v>90680000</v>
      </c>
      <c r="E4" s="23" t="s">
        <v>16</v>
      </c>
      <c r="F4" s="24">
        <v>15300000</v>
      </c>
      <c r="G4" s="25" t="s">
        <v>17</v>
      </c>
      <c r="H4" s="23">
        <f>D4-F4-F5-F6-F7-F8-F9-F10-F11-F12-F13-F14</f>
        <v>0</v>
      </c>
      <c r="I4" s="35">
        <v>9</v>
      </c>
      <c r="J4" s="36">
        <v>6</v>
      </c>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row>
    <row r="5" s="1" customFormat="1" ht="30" customHeight="1" spans="1:241">
      <c r="A5" s="19"/>
      <c r="B5" s="20"/>
      <c r="C5" s="21"/>
      <c r="D5" s="22"/>
      <c r="E5" s="23" t="s">
        <v>18</v>
      </c>
      <c r="F5" s="26">
        <v>1815400</v>
      </c>
      <c r="G5" s="25" t="s">
        <v>19</v>
      </c>
      <c r="H5" s="23"/>
      <c r="I5" s="35">
        <v>25</v>
      </c>
      <c r="J5" s="36">
        <v>10</v>
      </c>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row>
    <row r="6" s="1" customFormat="1" ht="29" customHeight="1" spans="1:241">
      <c r="A6" s="19"/>
      <c r="B6" s="20"/>
      <c r="C6" s="21"/>
      <c r="D6" s="22"/>
      <c r="E6" s="23" t="s">
        <v>20</v>
      </c>
      <c r="F6" s="24">
        <v>20000000</v>
      </c>
      <c r="G6" s="25" t="s">
        <v>21</v>
      </c>
      <c r="H6" s="23"/>
      <c r="I6" s="35">
        <v>19</v>
      </c>
      <c r="J6" s="36">
        <v>8</v>
      </c>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row>
    <row r="7" s="1" customFormat="1" ht="20" customHeight="1" spans="1:241">
      <c r="A7" s="19"/>
      <c r="B7" s="20"/>
      <c r="C7" s="21"/>
      <c r="D7" s="22"/>
      <c r="E7" s="23" t="s">
        <v>22</v>
      </c>
      <c r="F7" s="24">
        <v>3064100</v>
      </c>
      <c r="G7" s="25" t="s">
        <v>23</v>
      </c>
      <c r="H7" s="23"/>
      <c r="I7" s="35">
        <v>7</v>
      </c>
      <c r="J7" s="36">
        <v>3</v>
      </c>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row>
    <row r="8" s="1" customFormat="1" ht="20" customHeight="1" spans="1:241">
      <c r="A8" s="19"/>
      <c r="B8" s="20"/>
      <c r="C8" s="21"/>
      <c r="D8" s="22"/>
      <c r="E8" s="23" t="s">
        <v>24</v>
      </c>
      <c r="F8" s="26">
        <v>693796</v>
      </c>
      <c r="G8" s="25" t="s">
        <v>25</v>
      </c>
      <c r="H8" s="23"/>
      <c r="I8" s="35">
        <v>2</v>
      </c>
      <c r="J8" s="36">
        <v>2</v>
      </c>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row>
    <row r="9" s="1" customFormat="1" ht="20" customHeight="1" spans="1:241">
      <c r="A9" s="19"/>
      <c r="B9" s="20"/>
      <c r="C9" s="21"/>
      <c r="D9" s="22"/>
      <c r="E9" s="23" t="s">
        <v>26</v>
      </c>
      <c r="F9" s="26">
        <v>1256204</v>
      </c>
      <c r="G9" s="25" t="s">
        <v>25</v>
      </c>
      <c r="H9" s="23"/>
      <c r="I9" s="35">
        <v>21</v>
      </c>
      <c r="J9" s="36">
        <v>2</v>
      </c>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row>
    <row r="10" s="1" customFormat="1" ht="20" customHeight="1" spans="1:241">
      <c r="A10" s="19"/>
      <c r="B10" s="20"/>
      <c r="C10" s="21"/>
      <c r="D10" s="22"/>
      <c r="E10" s="23" t="s">
        <v>27</v>
      </c>
      <c r="F10" s="26">
        <v>31330000</v>
      </c>
      <c r="G10" s="25" t="s">
        <v>28</v>
      </c>
      <c r="H10" s="23"/>
      <c r="I10" s="35">
        <v>1</v>
      </c>
      <c r="J10" s="36">
        <v>1</v>
      </c>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row>
    <row r="11" s="1" customFormat="1" ht="20" customHeight="1" spans="1:241">
      <c r="A11" s="19"/>
      <c r="B11" s="20"/>
      <c r="C11" s="21"/>
      <c r="D11" s="22"/>
      <c r="E11" s="23" t="s">
        <v>29</v>
      </c>
      <c r="F11" s="26">
        <f>24000000-F4</f>
        <v>8700000</v>
      </c>
      <c r="G11" s="25" t="s">
        <v>17</v>
      </c>
      <c r="H11" s="23"/>
      <c r="I11" s="35">
        <v>13</v>
      </c>
      <c r="J11" s="36">
        <v>6</v>
      </c>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row>
    <row r="12" s="1" customFormat="1" ht="22" customHeight="1" spans="1:241">
      <c r="A12" s="19"/>
      <c r="B12" s="20"/>
      <c r="C12" s="21"/>
      <c r="D12" s="22"/>
      <c r="E12" s="23" t="s">
        <v>30</v>
      </c>
      <c r="F12" s="26">
        <v>5900000</v>
      </c>
      <c r="G12" s="25" t="s">
        <v>17</v>
      </c>
      <c r="H12" s="23"/>
      <c r="I12" s="35">
        <v>31</v>
      </c>
      <c r="J12" s="36">
        <v>18</v>
      </c>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row>
    <row r="13" s="1" customFormat="1" ht="22" customHeight="1" spans="1:241">
      <c r="A13" s="19"/>
      <c r="B13" s="20"/>
      <c r="C13" s="21"/>
      <c r="D13" s="22"/>
      <c r="E13" s="23" t="s">
        <v>31</v>
      </c>
      <c r="F13" s="26">
        <v>2124600</v>
      </c>
      <c r="G13" s="25" t="s">
        <v>28</v>
      </c>
      <c r="H13" s="23"/>
      <c r="I13" s="35">
        <v>40</v>
      </c>
      <c r="J13" s="36">
        <v>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row>
    <row r="14" s="1" customFormat="1" ht="22" customHeight="1" spans="1:241">
      <c r="A14" s="19"/>
      <c r="B14" s="20"/>
      <c r="C14" s="21"/>
      <c r="D14" s="22"/>
      <c r="E14" s="23" t="s">
        <v>32</v>
      </c>
      <c r="F14" s="24">
        <v>495900</v>
      </c>
      <c r="G14" s="25" t="s">
        <v>23</v>
      </c>
      <c r="H14" s="23"/>
      <c r="I14" s="35">
        <v>91</v>
      </c>
      <c r="J14" s="36">
        <v>3</v>
      </c>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row>
    <row r="15" s="1" customFormat="1" ht="27" customHeight="1" spans="1:241">
      <c r="A15" s="19" t="s">
        <v>33</v>
      </c>
      <c r="B15" s="19" t="s">
        <v>34</v>
      </c>
      <c r="C15" s="21" t="s">
        <v>15</v>
      </c>
      <c r="D15" s="23">
        <v>11030000</v>
      </c>
      <c r="E15" s="23" t="s">
        <v>35</v>
      </c>
      <c r="F15" s="26">
        <v>1911000</v>
      </c>
      <c r="G15" s="25" t="s">
        <v>36</v>
      </c>
      <c r="H15" s="23">
        <f>D15-F15-F16-F17-F18</f>
        <v>0</v>
      </c>
      <c r="I15" s="35">
        <v>32</v>
      </c>
      <c r="J15" s="36">
        <v>21</v>
      </c>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row>
    <row r="16" s="1" customFormat="1" ht="27" customHeight="1" spans="1:241">
      <c r="A16" s="19"/>
      <c r="B16" s="19"/>
      <c r="C16" s="21"/>
      <c r="D16" s="23"/>
      <c r="E16" s="23"/>
      <c r="F16" s="26">
        <v>1379000</v>
      </c>
      <c r="G16" s="25" t="s">
        <v>36</v>
      </c>
      <c r="H16" s="23"/>
      <c r="I16" s="35">
        <v>33</v>
      </c>
      <c r="J16" s="36">
        <v>21</v>
      </c>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row>
    <row r="17" s="1" customFormat="1" ht="27" customHeight="1" spans="1:241">
      <c r="A17" s="19"/>
      <c r="B17" s="19"/>
      <c r="C17" s="21"/>
      <c r="D17" s="23"/>
      <c r="E17" s="23"/>
      <c r="F17" s="26">
        <v>7500000</v>
      </c>
      <c r="G17" s="25" t="s">
        <v>17</v>
      </c>
      <c r="H17" s="23"/>
      <c r="I17" s="35">
        <v>31</v>
      </c>
      <c r="J17" s="36">
        <v>18</v>
      </c>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row>
    <row r="18" s="1" customFormat="1" ht="27" customHeight="1" spans="1:241">
      <c r="A18" s="19"/>
      <c r="B18" s="19"/>
      <c r="C18" s="21"/>
      <c r="D18" s="23"/>
      <c r="E18" s="23" t="s">
        <v>32</v>
      </c>
      <c r="F18" s="24">
        <v>240000</v>
      </c>
      <c r="G18" s="25" t="s">
        <v>23</v>
      </c>
      <c r="H18" s="23"/>
      <c r="I18" s="35">
        <v>91</v>
      </c>
      <c r="J18" s="36">
        <v>3</v>
      </c>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row>
    <row r="19" s="1" customFormat="1" ht="27" customHeight="1" spans="1:241">
      <c r="A19" s="19" t="s">
        <v>37</v>
      </c>
      <c r="B19" s="19" t="s">
        <v>38</v>
      </c>
      <c r="C19" s="21" t="s">
        <v>15</v>
      </c>
      <c r="D19" s="23">
        <v>2000000</v>
      </c>
      <c r="E19" s="23" t="s">
        <v>35</v>
      </c>
      <c r="F19" s="26">
        <v>899400</v>
      </c>
      <c r="G19" s="25" t="s">
        <v>36</v>
      </c>
      <c r="H19" s="23">
        <f>D19-F19-F20</f>
        <v>0</v>
      </c>
      <c r="I19" s="35">
        <v>33</v>
      </c>
      <c r="J19" s="36">
        <v>21</v>
      </c>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row>
    <row r="20" s="1" customFormat="1" ht="27" customHeight="1" spans="1:241">
      <c r="A20" s="19"/>
      <c r="B20" s="19"/>
      <c r="C20" s="21"/>
      <c r="D20" s="23"/>
      <c r="E20" s="23" t="s">
        <v>39</v>
      </c>
      <c r="F20" s="26">
        <v>1100600</v>
      </c>
      <c r="G20" s="25" t="s">
        <v>36</v>
      </c>
      <c r="H20" s="23"/>
      <c r="I20" s="35">
        <v>95</v>
      </c>
      <c r="J20" s="36">
        <v>21</v>
      </c>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row>
    <row r="21" s="1" customFormat="1" ht="34" customHeight="1" spans="1:241">
      <c r="A21" s="19" t="s">
        <v>13</v>
      </c>
      <c r="B21" s="20" t="s">
        <v>14</v>
      </c>
      <c r="C21" s="21" t="s">
        <v>40</v>
      </c>
      <c r="D21" s="22">
        <v>25700000</v>
      </c>
      <c r="E21" s="23" t="s">
        <v>27</v>
      </c>
      <c r="F21" s="26">
        <f>13900000-5250000</f>
        <v>8650000</v>
      </c>
      <c r="G21" s="25" t="s">
        <v>28</v>
      </c>
      <c r="H21" s="23">
        <f>D21-F21-F22</f>
        <v>0</v>
      </c>
      <c r="I21" s="35">
        <v>1</v>
      </c>
      <c r="J21" s="36">
        <v>1</v>
      </c>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row>
    <row r="22" s="1" customFormat="1" ht="34" customHeight="1" spans="1:241">
      <c r="A22" s="19"/>
      <c r="B22" s="20"/>
      <c r="C22" s="21"/>
      <c r="D22" s="22"/>
      <c r="E22" s="23" t="s">
        <v>30</v>
      </c>
      <c r="F22" s="26">
        <v>17050000</v>
      </c>
      <c r="G22" s="25" t="s">
        <v>17</v>
      </c>
      <c r="H22" s="23"/>
      <c r="I22" s="35">
        <v>31</v>
      </c>
      <c r="J22" s="36">
        <v>18</v>
      </c>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row>
    <row r="23" s="1" customFormat="1" ht="33" customHeight="1" spans="1:241">
      <c r="A23" s="19" t="s">
        <v>41</v>
      </c>
      <c r="B23" s="20" t="s">
        <v>42</v>
      </c>
      <c r="C23" s="21" t="s">
        <v>40</v>
      </c>
      <c r="D23" s="22">
        <v>5250000</v>
      </c>
      <c r="E23" s="23" t="s">
        <v>27</v>
      </c>
      <c r="F23" s="26">
        <v>5250000</v>
      </c>
      <c r="G23" s="25" t="s">
        <v>28</v>
      </c>
      <c r="H23" s="23">
        <f>D23-F23</f>
        <v>0</v>
      </c>
      <c r="I23" s="35">
        <v>1</v>
      </c>
      <c r="J23" s="36">
        <v>1</v>
      </c>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row>
    <row r="24" s="1" customFormat="1" ht="31" customHeight="1" spans="1:241">
      <c r="A24" s="19" t="s">
        <v>43</v>
      </c>
      <c r="B24" s="20" t="s">
        <v>44</v>
      </c>
      <c r="C24" s="21" t="s">
        <v>45</v>
      </c>
      <c r="D24" s="22">
        <v>205000</v>
      </c>
      <c r="E24" s="23" t="s">
        <v>30</v>
      </c>
      <c r="F24" s="26">
        <v>205000</v>
      </c>
      <c r="G24" s="25" t="s">
        <v>17</v>
      </c>
      <c r="H24" s="23">
        <f>D24-F24</f>
        <v>0</v>
      </c>
      <c r="I24" s="35">
        <v>31</v>
      </c>
      <c r="J24" s="36">
        <v>18</v>
      </c>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row>
    <row r="25" s="1" customFormat="1" ht="27" customHeight="1" spans="1:241">
      <c r="A25" s="19" t="s">
        <v>46</v>
      </c>
      <c r="B25" s="20" t="s">
        <v>47</v>
      </c>
      <c r="C25" s="21" t="s">
        <v>48</v>
      </c>
      <c r="D25" s="22">
        <v>15000000</v>
      </c>
      <c r="E25" s="19" t="s">
        <v>29</v>
      </c>
      <c r="F25" s="24">
        <v>8250000</v>
      </c>
      <c r="G25" s="25" t="s">
        <v>17</v>
      </c>
      <c r="H25" s="19">
        <f>D25-F25-F26</f>
        <v>0</v>
      </c>
      <c r="I25" s="37">
        <v>13</v>
      </c>
      <c r="J25" s="38">
        <v>6</v>
      </c>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row>
    <row r="26" s="1" customFormat="1" ht="27" customHeight="1" spans="1:241">
      <c r="A26" s="19"/>
      <c r="B26" s="20"/>
      <c r="C26" s="21"/>
      <c r="D26" s="22"/>
      <c r="E26" s="23" t="s">
        <v>31</v>
      </c>
      <c r="F26" s="26">
        <v>6750000</v>
      </c>
      <c r="G26" s="25" t="s">
        <v>28</v>
      </c>
      <c r="H26" s="23"/>
      <c r="I26" s="35">
        <v>40</v>
      </c>
      <c r="J26" s="36">
        <v>16</v>
      </c>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row>
    <row r="27" s="1" customFormat="1" ht="42" customHeight="1" spans="1:241">
      <c r="A27" s="27" t="s">
        <v>49</v>
      </c>
      <c r="B27" s="28" t="s">
        <v>50</v>
      </c>
      <c r="C27" s="29" t="s">
        <v>40</v>
      </c>
      <c r="D27" s="22">
        <v>23610913</v>
      </c>
      <c r="E27" s="19" t="s">
        <v>51</v>
      </c>
      <c r="F27" s="26">
        <v>1557139</v>
      </c>
      <c r="G27" s="25" t="s">
        <v>52</v>
      </c>
      <c r="H27" s="19">
        <f>D27-F27-F28-F29-F30-F31-F32-F33</f>
        <v>2861</v>
      </c>
      <c r="I27" s="37">
        <v>5</v>
      </c>
      <c r="J27" s="38">
        <v>5</v>
      </c>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row>
    <row r="28" s="1" customFormat="1" ht="30" customHeight="1" spans="1:241">
      <c r="A28" s="19"/>
      <c r="B28" s="30"/>
      <c r="C28" s="29"/>
      <c r="D28" s="22"/>
      <c r="E28" s="19" t="s">
        <v>53</v>
      </c>
      <c r="F28" s="26">
        <v>483000</v>
      </c>
      <c r="G28" s="25" t="s">
        <v>54</v>
      </c>
      <c r="H28" s="19"/>
      <c r="I28" s="37">
        <v>8</v>
      </c>
      <c r="J28" s="38">
        <v>4</v>
      </c>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row>
    <row r="29" s="1" customFormat="1" ht="22" customHeight="1" spans="1:241">
      <c r="A29" s="19"/>
      <c r="B29" s="30"/>
      <c r="C29" s="29"/>
      <c r="D29" s="22"/>
      <c r="E29" s="19" t="s">
        <v>29</v>
      </c>
      <c r="F29" s="24">
        <f>34700000-F11-F25</f>
        <v>17750000</v>
      </c>
      <c r="G29" s="25" t="s">
        <v>17</v>
      </c>
      <c r="H29" s="19"/>
      <c r="I29" s="37">
        <v>13</v>
      </c>
      <c r="J29" s="38">
        <v>6</v>
      </c>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row>
    <row r="30" s="1" customFormat="1" ht="22" customHeight="1" spans="1:241">
      <c r="A30" s="19"/>
      <c r="B30" s="30"/>
      <c r="C30" s="29"/>
      <c r="D30" s="22"/>
      <c r="E30" s="19" t="s">
        <v>55</v>
      </c>
      <c r="F30" s="24">
        <v>776139</v>
      </c>
      <c r="G30" s="25" t="s">
        <v>56</v>
      </c>
      <c r="H30" s="19"/>
      <c r="I30" s="37">
        <v>16</v>
      </c>
      <c r="J30" s="38">
        <v>9</v>
      </c>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row>
    <row r="31" s="1" customFormat="1" ht="22" customHeight="1" spans="1:241">
      <c r="A31" s="19"/>
      <c r="B31" s="30"/>
      <c r="C31" s="29"/>
      <c r="D31" s="22"/>
      <c r="E31" s="23" t="s">
        <v>26</v>
      </c>
      <c r="F31" s="26">
        <v>75906</v>
      </c>
      <c r="G31" s="25" t="s">
        <v>25</v>
      </c>
      <c r="H31" s="23"/>
      <c r="I31" s="35">
        <v>21</v>
      </c>
      <c r="J31" s="36">
        <v>2</v>
      </c>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row>
    <row r="32" s="1" customFormat="1" ht="22" customHeight="1" spans="1:241">
      <c r="A32" s="19"/>
      <c r="B32" s="30"/>
      <c r="C32" s="29"/>
      <c r="D32" s="22"/>
      <c r="E32" s="23" t="s">
        <v>57</v>
      </c>
      <c r="F32" s="26">
        <v>1790700</v>
      </c>
      <c r="G32" s="25" t="s">
        <v>58</v>
      </c>
      <c r="H32" s="23"/>
      <c r="I32" s="35">
        <v>15</v>
      </c>
      <c r="J32" s="36">
        <v>7</v>
      </c>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row>
    <row r="33" s="1" customFormat="1" ht="22" customHeight="1" spans="1:241">
      <c r="A33" s="19"/>
      <c r="B33" s="30"/>
      <c r="C33" s="29"/>
      <c r="D33" s="22"/>
      <c r="E33" s="23" t="s">
        <v>57</v>
      </c>
      <c r="F33" s="26">
        <v>1175168</v>
      </c>
      <c r="G33" s="25" t="s">
        <v>59</v>
      </c>
      <c r="H33" s="23"/>
      <c r="I33" s="35">
        <v>27</v>
      </c>
      <c r="J33" s="36">
        <v>12</v>
      </c>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row>
    <row r="34" s="1" customFormat="1" ht="36" customHeight="1" spans="1:241">
      <c r="A34" s="19" t="s">
        <v>60</v>
      </c>
      <c r="B34" s="20" t="s">
        <v>61</v>
      </c>
      <c r="C34" s="21" t="s">
        <v>15</v>
      </c>
      <c r="D34" s="22">
        <v>48290000</v>
      </c>
      <c r="E34" s="23" t="s">
        <v>30</v>
      </c>
      <c r="F34" s="26">
        <f>35000000-F12-F22-F24-7500000</f>
        <v>4345000</v>
      </c>
      <c r="G34" s="25" t="s">
        <v>17</v>
      </c>
      <c r="H34" s="23">
        <f>D34-F34-F35-F36-F37-F39-F40-F41-F42-F43-F44-F45-F46-F47-F48-F38</f>
        <v>174135</v>
      </c>
      <c r="I34" s="35">
        <v>31</v>
      </c>
      <c r="J34" s="36">
        <v>18</v>
      </c>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row>
    <row r="35" s="1" customFormat="1" ht="28" customHeight="1" spans="1:241">
      <c r="A35" s="19"/>
      <c r="B35" s="20"/>
      <c r="C35" s="21"/>
      <c r="D35" s="22"/>
      <c r="E35" s="23" t="s">
        <v>62</v>
      </c>
      <c r="F35" s="31">
        <v>20000000</v>
      </c>
      <c r="G35" s="25" t="s">
        <v>63</v>
      </c>
      <c r="H35" s="23"/>
      <c r="I35" s="35">
        <v>39</v>
      </c>
      <c r="J35" s="36" t="s">
        <v>64</v>
      </c>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row>
    <row r="36" s="1" customFormat="1" ht="30" customHeight="1" spans="1:241">
      <c r="A36" s="19"/>
      <c r="B36" s="20"/>
      <c r="C36" s="21"/>
      <c r="D36" s="22"/>
      <c r="E36" s="23" t="s">
        <v>65</v>
      </c>
      <c r="F36" s="31">
        <v>7200000</v>
      </c>
      <c r="G36" s="25" t="s">
        <v>66</v>
      </c>
      <c r="H36" s="23"/>
      <c r="I36" s="35">
        <v>42</v>
      </c>
      <c r="J36" s="36">
        <v>23</v>
      </c>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row>
    <row r="37" s="1" customFormat="1" ht="30" customHeight="1" spans="1:241">
      <c r="A37" s="19"/>
      <c r="B37" s="20"/>
      <c r="C37" s="21"/>
      <c r="D37" s="22"/>
      <c r="E37" s="23" t="s">
        <v>65</v>
      </c>
      <c r="F37" s="31">
        <v>2080000</v>
      </c>
      <c r="G37" s="25" t="s">
        <v>67</v>
      </c>
      <c r="H37" s="23"/>
      <c r="I37" s="35">
        <v>45</v>
      </c>
      <c r="J37" s="36">
        <v>20</v>
      </c>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row>
    <row r="38" s="1" customFormat="1" ht="30" customHeight="1" spans="1:241">
      <c r="A38" s="19"/>
      <c r="B38" s="20"/>
      <c r="C38" s="21"/>
      <c r="D38" s="22"/>
      <c r="E38" s="23" t="s">
        <v>68</v>
      </c>
      <c r="F38" s="31">
        <v>515904</v>
      </c>
      <c r="G38" s="25" t="s">
        <v>67</v>
      </c>
      <c r="H38" s="23"/>
      <c r="I38" s="35">
        <v>94</v>
      </c>
      <c r="J38" s="36">
        <v>20</v>
      </c>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row>
    <row r="39" s="1" customFormat="1" ht="28" customHeight="1" spans="1:241">
      <c r="A39" s="19"/>
      <c r="B39" s="20"/>
      <c r="C39" s="21"/>
      <c r="D39" s="22"/>
      <c r="E39" s="23" t="s">
        <v>69</v>
      </c>
      <c r="F39" s="31">
        <v>1350000</v>
      </c>
      <c r="G39" s="25" t="s">
        <v>70</v>
      </c>
      <c r="H39" s="23"/>
      <c r="I39" s="35">
        <v>47</v>
      </c>
      <c r="J39" s="36">
        <v>25</v>
      </c>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row>
    <row r="40" s="1" customFormat="1" ht="36" customHeight="1" spans="1:241">
      <c r="A40" s="19"/>
      <c r="B40" s="20"/>
      <c r="C40" s="21"/>
      <c r="D40" s="22"/>
      <c r="E40" s="23" t="s">
        <v>69</v>
      </c>
      <c r="F40" s="31">
        <v>999870</v>
      </c>
      <c r="G40" s="25" t="s">
        <v>71</v>
      </c>
      <c r="H40" s="23"/>
      <c r="I40" s="35">
        <v>50</v>
      </c>
      <c r="J40" s="36">
        <v>35</v>
      </c>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row>
    <row r="41" s="1" customFormat="1" ht="32" customHeight="1" spans="1:241">
      <c r="A41" s="19"/>
      <c r="B41" s="20"/>
      <c r="C41" s="21"/>
      <c r="D41" s="22"/>
      <c r="E41" s="23" t="s">
        <v>69</v>
      </c>
      <c r="F41" s="31">
        <v>498639</v>
      </c>
      <c r="G41" s="25" t="s">
        <v>72</v>
      </c>
      <c r="H41" s="23"/>
      <c r="I41" s="35">
        <v>51</v>
      </c>
      <c r="J41" s="36">
        <v>36</v>
      </c>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row>
    <row r="42" s="1" customFormat="1" ht="31" customHeight="1" spans="1:241">
      <c r="A42" s="19"/>
      <c r="B42" s="20"/>
      <c r="C42" s="21"/>
      <c r="D42" s="22"/>
      <c r="E42" s="23" t="s">
        <v>69</v>
      </c>
      <c r="F42" s="31">
        <v>855440</v>
      </c>
      <c r="G42" s="25" t="s">
        <v>73</v>
      </c>
      <c r="H42" s="23"/>
      <c r="I42" s="35">
        <v>48</v>
      </c>
      <c r="J42" s="36">
        <v>29</v>
      </c>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row>
    <row r="43" s="1" customFormat="1" ht="39" customHeight="1" spans="1:241">
      <c r="A43" s="19"/>
      <c r="B43" s="20"/>
      <c r="C43" s="21"/>
      <c r="D43" s="22"/>
      <c r="E43" s="23" t="s">
        <v>69</v>
      </c>
      <c r="F43" s="31">
        <v>1279852</v>
      </c>
      <c r="G43" s="25" t="s">
        <v>74</v>
      </c>
      <c r="H43" s="23"/>
      <c r="I43" s="35">
        <v>49</v>
      </c>
      <c r="J43" s="36">
        <v>30</v>
      </c>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row>
    <row r="44" s="1" customFormat="1" ht="27" customHeight="1" spans="1:241">
      <c r="A44" s="19"/>
      <c r="B44" s="20"/>
      <c r="C44" s="21"/>
      <c r="D44" s="22"/>
      <c r="E44" s="23" t="s">
        <v>75</v>
      </c>
      <c r="F44" s="31">
        <f>2497000-F93-F94</f>
        <v>937000</v>
      </c>
      <c r="G44" s="25" t="s">
        <v>76</v>
      </c>
      <c r="H44" s="23"/>
      <c r="I44" s="35">
        <v>63</v>
      </c>
      <c r="J44" s="36">
        <v>50</v>
      </c>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row>
    <row r="45" s="1" customFormat="1" ht="27" customHeight="1" spans="1:241">
      <c r="A45" s="19"/>
      <c r="B45" s="20"/>
      <c r="C45" s="21"/>
      <c r="D45" s="22"/>
      <c r="E45" s="23" t="s">
        <v>77</v>
      </c>
      <c r="F45" s="31">
        <v>2000000</v>
      </c>
      <c r="G45" s="25" t="s">
        <v>78</v>
      </c>
      <c r="H45" s="23"/>
      <c r="I45" s="35">
        <v>76</v>
      </c>
      <c r="J45" s="36">
        <v>42</v>
      </c>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row>
    <row r="46" s="1" customFormat="1" ht="27" customHeight="1" spans="1:241">
      <c r="A46" s="19"/>
      <c r="B46" s="20"/>
      <c r="C46" s="21"/>
      <c r="D46" s="22"/>
      <c r="E46" s="23" t="s">
        <v>77</v>
      </c>
      <c r="F46" s="31">
        <v>4610288</v>
      </c>
      <c r="G46" s="25" t="s">
        <v>79</v>
      </c>
      <c r="H46" s="23"/>
      <c r="I46" s="35">
        <v>78</v>
      </c>
      <c r="J46" s="36">
        <v>52</v>
      </c>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row>
    <row r="47" s="1" customFormat="1" ht="27" customHeight="1" spans="1:241">
      <c r="A47" s="19"/>
      <c r="B47" s="20"/>
      <c r="C47" s="21"/>
      <c r="D47" s="22"/>
      <c r="E47" s="23" t="s">
        <v>80</v>
      </c>
      <c r="F47" s="31">
        <f>810541+488771</f>
        <v>1299312</v>
      </c>
      <c r="G47" s="25" t="s">
        <v>79</v>
      </c>
      <c r="H47" s="23"/>
      <c r="I47" s="35">
        <v>78</v>
      </c>
      <c r="J47" s="36">
        <v>52</v>
      </c>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row>
    <row r="48" s="1" customFormat="1" ht="27" customHeight="1" spans="1:241">
      <c r="A48" s="19"/>
      <c r="B48" s="20"/>
      <c r="C48" s="21"/>
      <c r="D48" s="22"/>
      <c r="E48" s="23" t="s">
        <v>81</v>
      </c>
      <c r="F48" s="31">
        <v>144560</v>
      </c>
      <c r="G48" s="25" t="s">
        <v>73</v>
      </c>
      <c r="H48" s="23"/>
      <c r="I48" s="35">
        <v>116</v>
      </c>
      <c r="J48" s="36">
        <v>29</v>
      </c>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row>
    <row r="49" s="1" customFormat="1" ht="37" customHeight="1" spans="1:241">
      <c r="A49" s="19" t="s">
        <v>82</v>
      </c>
      <c r="B49" s="20" t="s">
        <v>83</v>
      </c>
      <c r="C49" s="21" t="s">
        <v>15</v>
      </c>
      <c r="D49" s="22">
        <v>6820000</v>
      </c>
      <c r="E49" s="23" t="s">
        <v>39</v>
      </c>
      <c r="F49" s="26">
        <v>324538</v>
      </c>
      <c r="G49" s="25" t="s">
        <v>36</v>
      </c>
      <c r="H49" s="23">
        <f>D49-F49-F50-F51-F52-F53</f>
        <v>1897559</v>
      </c>
      <c r="I49" s="35">
        <v>95</v>
      </c>
      <c r="J49" s="36">
        <v>21</v>
      </c>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row>
    <row r="50" s="1" customFormat="1" ht="37" customHeight="1" spans="1:241">
      <c r="A50" s="19"/>
      <c r="B50" s="20"/>
      <c r="C50" s="21"/>
      <c r="D50" s="22"/>
      <c r="E50" s="23" t="s">
        <v>81</v>
      </c>
      <c r="F50" s="32">
        <v>220148</v>
      </c>
      <c r="G50" s="25" t="s">
        <v>74</v>
      </c>
      <c r="H50" s="23"/>
      <c r="I50" s="35">
        <v>117</v>
      </c>
      <c r="J50" s="36">
        <v>30</v>
      </c>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row>
    <row r="51" s="1" customFormat="1" ht="37" customHeight="1" spans="1:241">
      <c r="A51" s="19"/>
      <c r="B51" s="20"/>
      <c r="C51" s="21"/>
      <c r="D51" s="22"/>
      <c r="E51" s="23" t="s">
        <v>81</v>
      </c>
      <c r="F51" s="32">
        <v>1880554</v>
      </c>
      <c r="G51" s="25" t="s">
        <v>84</v>
      </c>
      <c r="H51" s="23"/>
      <c r="I51" s="35">
        <v>97</v>
      </c>
      <c r="J51" s="36">
        <v>24</v>
      </c>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row>
    <row r="52" s="1" customFormat="1" ht="37" customHeight="1" spans="1:241">
      <c r="A52" s="19"/>
      <c r="B52" s="20"/>
      <c r="C52" s="21"/>
      <c r="D52" s="22"/>
      <c r="E52" s="23" t="s">
        <v>68</v>
      </c>
      <c r="F52" s="32">
        <v>681259</v>
      </c>
      <c r="G52" s="25" t="s">
        <v>85</v>
      </c>
      <c r="H52" s="23"/>
      <c r="I52" s="35">
        <v>99</v>
      </c>
      <c r="J52" s="36">
        <v>27</v>
      </c>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c r="HU52" s="34"/>
      <c r="HV52" s="34"/>
      <c r="HW52" s="34"/>
      <c r="HX52" s="34"/>
      <c r="HY52" s="34"/>
      <c r="HZ52" s="34"/>
      <c r="IA52" s="34"/>
      <c r="IB52" s="34"/>
      <c r="IC52" s="34"/>
      <c r="ID52" s="34"/>
      <c r="IE52" s="34"/>
      <c r="IF52" s="34"/>
      <c r="IG52" s="34"/>
    </row>
    <row r="53" s="1" customFormat="1" ht="37" customHeight="1" spans="1:241">
      <c r="A53" s="19"/>
      <c r="B53" s="20"/>
      <c r="C53" s="21"/>
      <c r="D53" s="22"/>
      <c r="E53" s="23" t="s">
        <v>68</v>
      </c>
      <c r="F53" s="32">
        <v>1815942</v>
      </c>
      <c r="G53" s="25" t="s">
        <v>66</v>
      </c>
      <c r="H53" s="23"/>
      <c r="I53" s="35">
        <v>96</v>
      </c>
      <c r="J53" s="36">
        <v>23</v>
      </c>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row>
    <row r="54" s="1" customFormat="1" ht="36" customHeight="1" spans="1:241">
      <c r="A54" s="19" t="s">
        <v>86</v>
      </c>
      <c r="B54" s="20" t="s">
        <v>87</v>
      </c>
      <c r="C54" s="21" t="s">
        <v>15</v>
      </c>
      <c r="D54" s="22">
        <v>20300000</v>
      </c>
      <c r="E54" s="23" t="s">
        <v>88</v>
      </c>
      <c r="F54" s="31">
        <v>168966</v>
      </c>
      <c r="G54" s="25" t="s">
        <v>89</v>
      </c>
      <c r="H54" s="23">
        <f>D54-F54-F55-F56-F57-F58-F59-F60-F61-F62-F63-F64-F65-F66-F67-F68-F69-F70-F71-F72-F73-F74-F75-F76-F77-F78</f>
        <v>2581856.2</v>
      </c>
      <c r="I54" s="35">
        <v>28</v>
      </c>
      <c r="J54" s="36">
        <v>14</v>
      </c>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row>
    <row r="55" s="1" customFormat="1" ht="26" customHeight="1" spans="1:241">
      <c r="A55" s="19"/>
      <c r="B55" s="20"/>
      <c r="C55" s="21"/>
      <c r="D55" s="22"/>
      <c r="E55" s="23" t="s">
        <v>88</v>
      </c>
      <c r="F55" s="31">
        <v>300000</v>
      </c>
      <c r="G55" s="25" t="s">
        <v>89</v>
      </c>
      <c r="H55" s="23"/>
      <c r="I55" s="35">
        <v>29</v>
      </c>
      <c r="J55" s="36">
        <v>14</v>
      </c>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row>
    <row r="56" s="1" customFormat="1" ht="26" customHeight="1" spans="1:241">
      <c r="A56" s="19"/>
      <c r="B56" s="20"/>
      <c r="C56" s="21"/>
      <c r="D56" s="22"/>
      <c r="E56" s="23" t="s">
        <v>88</v>
      </c>
      <c r="F56" s="31">
        <v>1285000</v>
      </c>
      <c r="G56" s="25" t="s">
        <v>90</v>
      </c>
      <c r="H56" s="23"/>
      <c r="I56" s="35">
        <v>30</v>
      </c>
      <c r="J56" s="36">
        <v>15</v>
      </c>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row>
    <row r="57" s="1" customFormat="1" ht="30" customHeight="1" spans="1:241">
      <c r="A57" s="19"/>
      <c r="B57" s="20"/>
      <c r="C57" s="21"/>
      <c r="D57" s="22"/>
      <c r="E57" s="23" t="s">
        <v>91</v>
      </c>
      <c r="F57" s="31">
        <v>956942</v>
      </c>
      <c r="G57" s="25" t="s">
        <v>58</v>
      </c>
      <c r="H57" s="23"/>
      <c r="I57" s="35">
        <v>35</v>
      </c>
      <c r="J57" s="36">
        <v>7</v>
      </c>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row>
    <row r="58" s="1" customFormat="1" ht="30" customHeight="1" spans="1:241">
      <c r="A58" s="19"/>
      <c r="B58" s="20"/>
      <c r="C58" s="21"/>
      <c r="D58" s="22"/>
      <c r="E58" s="23" t="s">
        <v>91</v>
      </c>
      <c r="F58" s="31">
        <v>951300</v>
      </c>
      <c r="G58" s="25" t="s">
        <v>84</v>
      </c>
      <c r="H58" s="23"/>
      <c r="I58" s="35">
        <v>36</v>
      </c>
      <c r="J58" s="36">
        <v>24</v>
      </c>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row>
    <row r="59" s="1" customFormat="1" ht="30" customHeight="1" spans="1:241">
      <c r="A59" s="19"/>
      <c r="B59" s="20"/>
      <c r="C59" s="21"/>
      <c r="D59" s="22"/>
      <c r="E59" s="23" t="s">
        <v>91</v>
      </c>
      <c r="F59" s="31">
        <v>600000</v>
      </c>
      <c r="G59" s="25" t="s">
        <v>92</v>
      </c>
      <c r="H59" s="23"/>
      <c r="I59" s="35">
        <v>37</v>
      </c>
      <c r="J59" s="36">
        <v>12</v>
      </c>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row>
    <row r="60" s="1" customFormat="1" ht="30" customHeight="1" spans="1:241">
      <c r="A60" s="19"/>
      <c r="B60" s="20"/>
      <c r="C60" s="21"/>
      <c r="D60" s="22"/>
      <c r="E60" s="23" t="s">
        <v>91</v>
      </c>
      <c r="F60" s="31">
        <v>1000000</v>
      </c>
      <c r="G60" s="25" t="s">
        <v>93</v>
      </c>
      <c r="H60" s="23"/>
      <c r="I60" s="35">
        <v>38</v>
      </c>
      <c r="J60" s="36">
        <v>19</v>
      </c>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row>
    <row r="61" s="1" customFormat="1" ht="24" customHeight="1" spans="1:241">
      <c r="A61" s="19"/>
      <c r="B61" s="20"/>
      <c r="C61" s="21"/>
      <c r="D61" s="22"/>
      <c r="E61" s="23" t="s">
        <v>31</v>
      </c>
      <c r="F61" s="31">
        <v>38078</v>
      </c>
      <c r="G61" s="25" t="s">
        <v>94</v>
      </c>
      <c r="H61" s="23"/>
      <c r="I61" s="35">
        <v>41</v>
      </c>
      <c r="J61" s="36">
        <v>14</v>
      </c>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row>
    <row r="62" s="1" customFormat="1" ht="24" customHeight="1" spans="1:241">
      <c r="A62" s="19"/>
      <c r="B62" s="20"/>
      <c r="C62" s="21"/>
      <c r="D62" s="22"/>
      <c r="E62" s="23" t="s">
        <v>69</v>
      </c>
      <c r="F62" s="26">
        <v>396270</v>
      </c>
      <c r="G62" s="25" t="s">
        <v>95</v>
      </c>
      <c r="H62" s="23"/>
      <c r="I62" s="35">
        <v>46</v>
      </c>
      <c r="J62" s="36">
        <v>15</v>
      </c>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row>
    <row r="63" s="1" customFormat="1" ht="30" customHeight="1" spans="1:241">
      <c r="A63" s="19"/>
      <c r="B63" s="20"/>
      <c r="C63" s="21"/>
      <c r="D63" s="22"/>
      <c r="E63" s="23" t="s">
        <v>96</v>
      </c>
      <c r="F63" s="26">
        <v>4931152.6</v>
      </c>
      <c r="G63" s="25" t="s">
        <v>97</v>
      </c>
      <c r="H63" s="23"/>
      <c r="I63" s="35">
        <v>52</v>
      </c>
      <c r="J63" s="36">
        <v>31</v>
      </c>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row>
    <row r="64" s="1" customFormat="1" ht="45" customHeight="1" spans="1:241">
      <c r="A64" s="19"/>
      <c r="B64" s="20"/>
      <c r="C64" s="21"/>
      <c r="D64" s="22"/>
      <c r="E64" s="23" t="s">
        <v>96</v>
      </c>
      <c r="F64" s="26">
        <f>471799</f>
        <v>471799</v>
      </c>
      <c r="G64" s="25" t="s">
        <v>98</v>
      </c>
      <c r="H64" s="23"/>
      <c r="I64" s="35">
        <v>53</v>
      </c>
      <c r="J64" s="36">
        <v>33</v>
      </c>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row>
    <row r="65" s="1" customFormat="1" ht="30" customHeight="1" spans="1:241">
      <c r="A65" s="19"/>
      <c r="B65" s="20"/>
      <c r="C65" s="21"/>
      <c r="D65" s="22"/>
      <c r="E65" s="23" t="s">
        <v>96</v>
      </c>
      <c r="F65" s="26">
        <v>140000</v>
      </c>
      <c r="G65" s="25" t="s">
        <v>99</v>
      </c>
      <c r="H65" s="23"/>
      <c r="I65" s="35">
        <v>53</v>
      </c>
      <c r="J65" s="36">
        <v>40</v>
      </c>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row>
    <row r="66" s="1" customFormat="1" ht="30" customHeight="1" spans="1:241">
      <c r="A66" s="19"/>
      <c r="B66" s="20"/>
      <c r="C66" s="21"/>
      <c r="D66" s="22"/>
      <c r="E66" s="23" t="s">
        <v>100</v>
      </c>
      <c r="F66" s="26">
        <v>229230</v>
      </c>
      <c r="G66" s="25" t="s">
        <v>101</v>
      </c>
      <c r="H66" s="23"/>
      <c r="I66" s="35">
        <v>54</v>
      </c>
      <c r="J66" s="36">
        <v>40</v>
      </c>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row>
    <row r="67" s="1" customFormat="1" ht="30" customHeight="1" spans="1:241">
      <c r="A67" s="19"/>
      <c r="B67" s="20"/>
      <c r="C67" s="21"/>
      <c r="D67" s="22"/>
      <c r="E67" s="23" t="s">
        <v>100</v>
      </c>
      <c r="F67" s="26">
        <v>133100</v>
      </c>
      <c r="G67" s="25" t="s">
        <v>102</v>
      </c>
      <c r="H67" s="23"/>
      <c r="I67" s="35">
        <v>55</v>
      </c>
      <c r="J67" s="36">
        <v>40</v>
      </c>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row>
    <row r="68" s="1" customFormat="1" ht="30" customHeight="1" spans="1:241">
      <c r="A68" s="19"/>
      <c r="B68" s="20"/>
      <c r="C68" s="21"/>
      <c r="D68" s="22"/>
      <c r="E68" s="23" t="s">
        <v>103</v>
      </c>
      <c r="F68" s="26">
        <v>63730</v>
      </c>
      <c r="G68" s="25" t="s">
        <v>104</v>
      </c>
      <c r="H68" s="23"/>
      <c r="I68" s="35">
        <v>56</v>
      </c>
      <c r="J68" s="36">
        <v>40</v>
      </c>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row>
    <row r="69" s="1" customFormat="1" ht="30" customHeight="1" spans="1:241">
      <c r="A69" s="19"/>
      <c r="B69" s="20"/>
      <c r="C69" s="21"/>
      <c r="D69" s="22"/>
      <c r="E69" s="23" t="s">
        <v>103</v>
      </c>
      <c r="F69" s="26">
        <v>116380</v>
      </c>
      <c r="G69" s="25" t="s">
        <v>105</v>
      </c>
      <c r="H69" s="23"/>
      <c r="I69" s="35">
        <v>57</v>
      </c>
      <c r="J69" s="36">
        <v>40</v>
      </c>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row>
    <row r="70" s="1" customFormat="1" ht="30" customHeight="1" spans="1:241">
      <c r="A70" s="19"/>
      <c r="B70" s="20"/>
      <c r="C70" s="21"/>
      <c r="D70" s="22"/>
      <c r="E70" s="23" t="s">
        <v>103</v>
      </c>
      <c r="F70" s="26">
        <v>2800000</v>
      </c>
      <c r="G70" s="25" t="s">
        <v>85</v>
      </c>
      <c r="H70" s="23"/>
      <c r="I70" s="35">
        <v>58</v>
      </c>
      <c r="J70" s="36">
        <v>27</v>
      </c>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row>
    <row r="71" s="1" customFormat="1" ht="30" customHeight="1" spans="1:241">
      <c r="A71" s="19"/>
      <c r="B71" s="20"/>
      <c r="C71" s="21"/>
      <c r="D71" s="22"/>
      <c r="E71" s="23" t="s">
        <v>103</v>
      </c>
      <c r="F71" s="26">
        <v>444000</v>
      </c>
      <c r="G71" s="25" t="s">
        <v>106</v>
      </c>
      <c r="H71" s="23"/>
      <c r="I71" s="35">
        <v>59</v>
      </c>
      <c r="J71" s="36">
        <v>49</v>
      </c>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row>
    <row r="72" s="1" customFormat="1" ht="22" customHeight="1" spans="1:241">
      <c r="A72" s="19"/>
      <c r="B72" s="20"/>
      <c r="C72" s="21"/>
      <c r="D72" s="22"/>
      <c r="E72" s="23" t="s">
        <v>103</v>
      </c>
      <c r="F72" s="26">
        <v>273274</v>
      </c>
      <c r="G72" s="25" t="s">
        <v>107</v>
      </c>
      <c r="H72" s="23"/>
      <c r="I72" s="35">
        <v>61</v>
      </c>
      <c r="J72" s="36">
        <v>40</v>
      </c>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row>
    <row r="73" s="1" customFormat="1" ht="24" customHeight="1" spans="1:241">
      <c r="A73" s="19"/>
      <c r="B73" s="20"/>
      <c r="C73" s="21"/>
      <c r="D73" s="22"/>
      <c r="E73" s="23" t="s">
        <v>108</v>
      </c>
      <c r="F73" s="26">
        <v>975643</v>
      </c>
      <c r="G73" s="25" t="s">
        <v>58</v>
      </c>
      <c r="H73" s="23"/>
      <c r="I73" s="35">
        <v>68</v>
      </c>
      <c r="J73" s="36">
        <v>7</v>
      </c>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row>
    <row r="74" s="1" customFormat="1" ht="24" customHeight="1" spans="1:241">
      <c r="A74" s="19"/>
      <c r="B74" s="20"/>
      <c r="C74" s="21"/>
      <c r="D74" s="22"/>
      <c r="E74" s="23" t="s">
        <v>109</v>
      </c>
      <c r="F74" s="26">
        <v>330482</v>
      </c>
      <c r="G74" s="25" t="s">
        <v>110</v>
      </c>
      <c r="H74" s="23"/>
      <c r="I74" s="35">
        <v>87</v>
      </c>
      <c r="J74" s="36">
        <v>14</v>
      </c>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row>
    <row r="75" s="1" customFormat="1" ht="24" customHeight="1" spans="1:241">
      <c r="A75" s="19"/>
      <c r="B75" s="20"/>
      <c r="C75" s="21"/>
      <c r="D75" s="22"/>
      <c r="E75" s="23" t="s">
        <v>111</v>
      </c>
      <c r="F75" s="31">
        <v>421722</v>
      </c>
      <c r="G75" s="25" t="s">
        <v>92</v>
      </c>
      <c r="H75" s="23"/>
      <c r="I75" s="35">
        <v>89</v>
      </c>
      <c r="J75" s="36">
        <v>12</v>
      </c>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c r="HC75" s="34"/>
      <c r="HD75" s="34"/>
      <c r="HE75" s="34"/>
      <c r="HF75" s="34"/>
      <c r="HG75" s="34"/>
      <c r="HH75" s="34"/>
      <c r="HI75" s="34"/>
      <c r="HJ75" s="34"/>
      <c r="HK75" s="34"/>
      <c r="HL75" s="34"/>
      <c r="HM75" s="34"/>
      <c r="HN75" s="34"/>
      <c r="HO75" s="34"/>
      <c r="HP75" s="34"/>
      <c r="HQ75" s="34"/>
      <c r="HR75" s="34"/>
      <c r="HS75" s="34"/>
      <c r="HT75" s="34"/>
      <c r="HU75" s="34"/>
      <c r="HV75" s="34"/>
      <c r="HW75" s="34"/>
      <c r="HX75" s="34"/>
      <c r="HY75" s="34"/>
      <c r="HZ75" s="34"/>
      <c r="IA75" s="34"/>
      <c r="IB75" s="34"/>
      <c r="IC75" s="34"/>
      <c r="ID75" s="34"/>
      <c r="IE75" s="34"/>
      <c r="IF75" s="34"/>
      <c r="IG75" s="34"/>
    </row>
    <row r="76" s="1" customFormat="1" ht="24" customHeight="1" spans="1:241">
      <c r="A76" s="19"/>
      <c r="B76" s="20"/>
      <c r="C76" s="21"/>
      <c r="D76" s="22"/>
      <c r="E76" s="23" t="s">
        <v>32</v>
      </c>
      <c r="F76" s="24">
        <f>928336.2-495900-240000</f>
        <v>192436.2</v>
      </c>
      <c r="G76" s="25" t="s">
        <v>23</v>
      </c>
      <c r="H76" s="23"/>
      <c r="I76" s="35">
        <v>91</v>
      </c>
      <c r="J76" s="36">
        <v>3</v>
      </c>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row>
    <row r="77" s="1" customFormat="1" ht="24" customHeight="1" spans="1:241">
      <c r="A77" s="19"/>
      <c r="B77" s="20"/>
      <c r="C77" s="21"/>
      <c r="D77" s="22"/>
      <c r="E77" s="23"/>
      <c r="F77" s="24"/>
      <c r="G77" s="25" t="s">
        <v>112</v>
      </c>
      <c r="H77" s="23"/>
      <c r="I77" s="35">
        <v>105</v>
      </c>
      <c r="J77" s="36">
        <v>61</v>
      </c>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row>
    <row r="78" s="1" customFormat="1" ht="24" customHeight="1" spans="1:241">
      <c r="A78" s="19"/>
      <c r="B78" s="20"/>
      <c r="C78" s="21"/>
      <c r="D78" s="22"/>
      <c r="E78" s="23" t="s">
        <v>113</v>
      </c>
      <c r="F78" s="24">
        <v>498639</v>
      </c>
      <c r="G78" s="25" t="s">
        <v>114</v>
      </c>
      <c r="H78" s="23"/>
      <c r="I78" s="35">
        <v>115</v>
      </c>
      <c r="J78" s="36">
        <v>56</v>
      </c>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row>
    <row r="79" s="1" customFormat="1" ht="26" customHeight="1" spans="1:241">
      <c r="A79" s="39" t="s">
        <v>115</v>
      </c>
      <c r="B79" s="39" t="s">
        <v>116</v>
      </c>
      <c r="C79" s="21" t="s">
        <v>15</v>
      </c>
      <c r="D79" s="40">
        <v>13606000</v>
      </c>
      <c r="E79" s="23" t="s">
        <v>80</v>
      </c>
      <c r="F79" s="26">
        <v>999408</v>
      </c>
      <c r="G79" s="25" t="s">
        <v>117</v>
      </c>
      <c r="H79" s="23">
        <f>D79-F79-F80-F81-F82-F83-F84-F85-F86-F87-F88-F89-F90</f>
        <v>477576.23</v>
      </c>
      <c r="I79" s="35">
        <v>110</v>
      </c>
      <c r="J79" s="36">
        <v>65</v>
      </c>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c r="GI79" s="34"/>
      <c r="GJ79" s="34"/>
      <c r="GK79" s="34"/>
      <c r="GL79" s="34"/>
      <c r="GM79" s="34"/>
      <c r="GN79" s="34"/>
      <c r="GO79" s="34"/>
      <c r="GP79" s="34"/>
      <c r="GQ79" s="34"/>
      <c r="GR79" s="34"/>
      <c r="GS79" s="34"/>
      <c r="GT79" s="34"/>
      <c r="GU79" s="34"/>
      <c r="GV79" s="34"/>
      <c r="GW79" s="34"/>
      <c r="GX79" s="34"/>
      <c r="GY79" s="34"/>
      <c r="GZ79" s="34"/>
      <c r="HA79" s="34"/>
      <c r="HB79" s="34"/>
      <c r="HC79" s="34"/>
      <c r="HD79" s="34"/>
      <c r="HE79" s="34"/>
      <c r="HF79" s="34"/>
      <c r="HG79" s="34"/>
      <c r="HH79" s="34"/>
      <c r="HI79" s="34"/>
      <c r="HJ79" s="34"/>
      <c r="HK79" s="34"/>
      <c r="HL79" s="34"/>
      <c r="HM79" s="34"/>
      <c r="HN79" s="34"/>
      <c r="HO79" s="34"/>
      <c r="HP79" s="34"/>
      <c r="HQ79" s="34"/>
      <c r="HR79" s="34"/>
      <c r="HS79" s="34"/>
      <c r="HT79" s="34"/>
      <c r="HU79" s="34"/>
      <c r="HV79" s="34"/>
      <c r="HW79" s="34"/>
      <c r="HX79" s="34"/>
      <c r="HY79" s="34"/>
      <c r="HZ79" s="34"/>
      <c r="IA79" s="34"/>
      <c r="IB79" s="34"/>
      <c r="IC79" s="34"/>
      <c r="ID79" s="34"/>
      <c r="IE79" s="34"/>
      <c r="IF79" s="34"/>
      <c r="IG79" s="34"/>
    </row>
    <row r="80" s="1" customFormat="1" ht="26" customHeight="1" spans="1:241">
      <c r="A80" s="39"/>
      <c r="B80" s="39"/>
      <c r="C80" s="21"/>
      <c r="D80" s="40"/>
      <c r="E80" s="23" t="s">
        <v>39</v>
      </c>
      <c r="F80" s="26">
        <v>1992292</v>
      </c>
      <c r="G80" s="25" t="s">
        <v>118</v>
      </c>
      <c r="H80" s="23"/>
      <c r="I80" s="35">
        <v>98</v>
      </c>
      <c r="J80" s="36">
        <v>26</v>
      </c>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row>
    <row r="81" s="1" customFormat="1" ht="26" customHeight="1" spans="1:241">
      <c r="A81" s="39"/>
      <c r="B81" s="39"/>
      <c r="C81" s="21"/>
      <c r="D81" s="40"/>
      <c r="E81" s="23" t="s">
        <v>39</v>
      </c>
      <c r="F81" s="26">
        <v>2450934</v>
      </c>
      <c r="G81" s="25" t="s">
        <v>119</v>
      </c>
      <c r="H81" s="23"/>
      <c r="I81" s="35">
        <v>101</v>
      </c>
      <c r="J81" s="36">
        <v>37</v>
      </c>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row>
    <row r="82" s="1" customFormat="1" ht="26" customHeight="1" spans="1:241">
      <c r="A82" s="39"/>
      <c r="B82" s="39"/>
      <c r="C82" s="21"/>
      <c r="D82" s="40"/>
      <c r="E82" s="23" t="s">
        <v>120</v>
      </c>
      <c r="F82" s="26">
        <v>143000</v>
      </c>
      <c r="G82" s="25" t="s">
        <v>121</v>
      </c>
      <c r="H82" s="23"/>
      <c r="I82" s="35">
        <v>124</v>
      </c>
      <c r="J82" s="36">
        <v>77</v>
      </c>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c r="HG82" s="34"/>
      <c r="HH82" s="34"/>
      <c r="HI82" s="34"/>
      <c r="HJ82" s="34"/>
      <c r="HK82" s="34"/>
      <c r="HL82" s="34"/>
      <c r="HM82" s="34"/>
      <c r="HN82" s="34"/>
      <c r="HO82" s="34"/>
      <c r="HP82" s="34"/>
      <c r="HQ82" s="34"/>
      <c r="HR82" s="34"/>
      <c r="HS82" s="34"/>
      <c r="HT82" s="34"/>
      <c r="HU82" s="34"/>
      <c r="HV82" s="34"/>
      <c r="HW82" s="34"/>
      <c r="HX82" s="34"/>
      <c r="HY82" s="34"/>
      <c r="HZ82" s="34"/>
      <c r="IA82" s="34"/>
      <c r="IB82" s="34"/>
      <c r="IC82" s="34"/>
      <c r="ID82" s="34"/>
      <c r="IE82" s="34"/>
      <c r="IF82" s="34"/>
      <c r="IG82" s="34"/>
    </row>
    <row r="83" s="1" customFormat="1" ht="26" customHeight="1" spans="1:241">
      <c r="A83" s="39"/>
      <c r="B83" s="39"/>
      <c r="C83" s="21"/>
      <c r="D83" s="40"/>
      <c r="E83" s="23" t="s">
        <v>120</v>
      </c>
      <c r="F83" s="26">
        <v>128251</v>
      </c>
      <c r="G83" s="25" t="s">
        <v>122</v>
      </c>
      <c r="H83" s="23"/>
      <c r="I83" s="35">
        <v>124</v>
      </c>
      <c r="J83" s="36">
        <v>77</v>
      </c>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c r="FN83" s="34"/>
      <c r="FO83" s="34"/>
      <c r="FP83" s="34"/>
      <c r="FQ83" s="34"/>
      <c r="FR83" s="34"/>
      <c r="FS83" s="34"/>
      <c r="FT83" s="34"/>
      <c r="FU83" s="34"/>
      <c r="FV83" s="34"/>
      <c r="FW83" s="34"/>
      <c r="FX83" s="34"/>
      <c r="FY83" s="34"/>
      <c r="FZ83" s="34"/>
      <c r="GA83" s="34"/>
      <c r="GB83" s="34"/>
      <c r="GC83" s="34"/>
      <c r="GD83" s="34"/>
      <c r="GE83" s="34"/>
      <c r="GF83" s="34"/>
      <c r="GG83" s="34"/>
      <c r="GH83" s="34"/>
      <c r="GI83" s="34"/>
      <c r="GJ83" s="34"/>
      <c r="GK83" s="34"/>
      <c r="GL83" s="34"/>
      <c r="GM83" s="34"/>
      <c r="GN83" s="34"/>
      <c r="GO83" s="34"/>
      <c r="GP83" s="34"/>
      <c r="GQ83" s="34"/>
      <c r="GR83" s="34"/>
      <c r="GS83" s="34"/>
      <c r="GT83" s="34"/>
      <c r="GU83" s="34"/>
      <c r="GV83" s="34"/>
      <c r="GW83" s="34"/>
      <c r="GX83" s="34"/>
      <c r="GY83" s="34"/>
      <c r="GZ83" s="34"/>
      <c r="HA83" s="34"/>
      <c r="HB83" s="34"/>
      <c r="HC83" s="34"/>
      <c r="HD83" s="34"/>
      <c r="HE83" s="34"/>
      <c r="HF83" s="34"/>
      <c r="HG83" s="34"/>
      <c r="HH83" s="34"/>
      <c r="HI83" s="34"/>
      <c r="HJ83" s="34"/>
      <c r="HK83" s="34"/>
      <c r="HL83" s="34"/>
      <c r="HM83" s="34"/>
      <c r="HN83" s="34"/>
      <c r="HO83" s="34"/>
      <c r="HP83" s="34"/>
      <c r="HQ83" s="34"/>
      <c r="HR83" s="34"/>
      <c r="HS83" s="34"/>
      <c r="HT83" s="34"/>
      <c r="HU83" s="34"/>
      <c r="HV83" s="34"/>
      <c r="HW83" s="34"/>
      <c r="HX83" s="34"/>
      <c r="HY83" s="34"/>
      <c r="HZ83" s="34"/>
      <c r="IA83" s="34"/>
      <c r="IB83" s="34"/>
      <c r="IC83" s="34"/>
      <c r="ID83" s="34"/>
      <c r="IE83" s="34"/>
      <c r="IF83" s="34"/>
      <c r="IG83" s="34"/>
    </row>
    <row r="84" s="1" customFormat="1" ht="26" customHeight="1" spans="1:241">
      <c r="A84" s="39"/>
      <c r="B84" s="39"/>
      <c r="C84" s="21"/>
      <c r="D84" s="40"/>
      <c r="E84" s="23" t="s">
        <v>120</v>
      </c>
      <c r="F84" s="26">
        <v>999344</v>
      </c>
      <c r="G84" s="25" t="s">
        <v>123</v>
      </c>
      <c r="H84" s="23"/>
      <c r="I84" s="35">
        <v>100</v>
      </c>
      <c r="J84" s="36">
        <v>34</v>
      </c>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c r="FN84" s="34"/>
      <c r="FO84" s="34"/>
      <c r="FP84" s="34"/>
      <c r="FQ84" s="34"/>
      <c r="FR84" s="34"/>
      <c r="FS84" s="34"/>
      <c r="FT84" s="34"/>
      <c r="FU84" s="34"/>
      <c r="FV84" s="34"/>
      <c r="FW84" s="34"/>
      <c r="FX84" s="34"/>
      <c r="FY84" s="34"/>
      <c r="FZ84" s="34"/>
      <c r="GA84" s="34"/>
      <c r="GB84" s="34"/>
      <c r="GC84" s="34"/>
      <c r="GD84" s="34"/>
      <c r="GE84" s="34"/>
      <c r="GF84" s="34"/>
      <c r="GG84" s="34"/>
      <c r="GH84" s="34"/>
      <c r="GI84" s="34"/>
      <c r="GJ84" s="34"/>
      <c r="GK84" s="34"/>
      <c r="GL84" s="34"/>
      <c r="GM84" s="34"/>
      <c r="GN84" s="34"/>
      <c r="GO84" s="34"/>
      <c r="GP84" s="34"/>
      <c r="GQ84" s="34"/>
      <c r="GR84" s="34"/>
      <c r="GS84" s="34"/>
      <c r="GT84" s="34"/>
      <c r="GU84" s="34"/>
      <c r="GV84" s="34"/>
      <c r="GW84" s="34"/>
      <c r="GX84" s="34"/>
      <c r="GY84" s="34"/>
      <c r="GZ84" s="34"/>
      <c r="HA84" s="34"/>
      <c r="HB84" s="34"/>
      <c r="HC84" s="34"/>
      <c r="HD84" s="34"/>
      <c r="HE84" s="34"/>
      <c r="HF84" s="34"/>
      <c r="HG84" s="34"/>
      <c r="HH84" s="34"/>
      <c r="HI84" s="34"/>
      <c r="HJ84" s="34"/>
      <c r="HK84" s="34"/>
      <c r="HL84" s="34"/>
      <c r="HM84" s="34"/>
      <c r="HN84" s="34"/>
      <c r="HO84" s="34"/>
      <c r="HP84" s="34"/>
      <c r="HQ84" s="34"/>
      <c r="HR84" s="34"/>
      <c r="HS84" s="34"/>
      <c r="HT84" s="34"/>
      <c r="HU84" s="34"/>
      <c r="HV84" s="34"/>
      <c r="HW84" s="34"/>
      <c r="HX84" s="34"/>
      <c r="HY84" s="34"/>
      <c r="HZ84" s="34"/>
      <c r="IA84" s="34"/>
      <c r="IB84" s="34"/>
      <c r="IC84" s="34"/>
      <c r="ID84" s="34"/>
      <c r="IE84" s="34"/>
      <c r="IF84" s="34"/>
      <c r="IG84" s="34"/>
    </row>
    <row r="85" s="1" customFormat="1" ht="26" customHeight="1" spans="1:241">
      <c r="A85" s="39"/>
      <c r="B85" s="39"/>
      <c r="C85" s="21"/>
      <c r="D85" s="40"/>
      <c r="E85" s="23" t="s">
        <v>120</v>
      </c>
      <c r="F85" s="26">
        <v>699458.77</v>
      </c>
      <c r="G85" s="25" t="s">
        <v>123</v>
      </c>
      <c r="H85" s="23"/>
      <c r="I85" s="35">
        <v>114</v>
      </c>
      <c r="J85" s="36">
        <v>70</v>
      </c>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c r="HC85" s="34"/>
      <c r="HD85" s="34"/>
      <c r="HE85" s="34"/>
      <c r="HF85" s="34"/>
      <c r="HG85" s="34"/>
      <c r="HH85" s="34"/>
      <c r="HI85" s="34"/>
      <c r="HJ85" s="34"/>
      <c r="HK85" s="34"/>
      <c r="HL85" s="34"/>
      <c r="HM85" s="34"/>
      <c r="HN85" s="34"/>
      <c r="HO85" s="34"/>
      <c r="HP85" s="34"/>
      <c r="HQ85" s="34"/>
      <c r="HR85" s="34"/>
      <c r="HS85" s="34"/>
      <c r="HT85" s="34"/>
      <c r="HU85" s="34"/>
      <c r="HV85" s="34"/>
      <c r="HW85" s="34"/>
      <c r="HX85" s="34"/>
      <c r="HY85" s="34"/>
      <c r="HZ85" s="34"/>
      <c r="IA85" s="34"/>
      <c r="IB85" s="34"/>
      <c r="IC85" s="34"/>
      <c r="ID85" s="34"/>
      <c r="IE85" s="34"/>
      <c r="IF85" s="34"/>
      <c r="IG85" s="34"/>
    </row>
    <row r="86" s="1" customFormat="1" ht="26" customHeight="1" spans="1:241">
      <c r="A86" s="39"/>
      <c r="B86" s="39"/>
      <c r="C86" s="21"/>
      <c r="D86" s="40"/>
      <c r="E86" s="23" t="s">
        <v>81</v>
      </c>
      <c r="F86" s="26">
        <v>987077</v>
      </c>
      <c r="G86" s="25" t="s">
        <v>124</v>
      </c>
      <c r="H86" s="23"/>
      <c r="I86" s="35">
        <v>108</v>
      </c>
      <c r="J86" s="36">
        <v>62</v>
      </c>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c r="GI86" s="34"/>
      <c r="GJ86" s="34"/>
      <c r="GK86" s="34"/>
      <c r="GL86" s="34"/>
      <c r="GM86" s="34"/>
      <c r="GN86" s="34"/>
      <c r="GO86" s="34"/>
      <c r="GP86" s="34"/>
      <c r="GQ86" s="34"/>
      <c r="GR86" s="34"/>
      <c r="GS86" s="34"/>
      <c r="GT86" s="34"/>
      <c r="GU86" s="34"/>
      <c r="GV86" s="34"/>
      <c r="GW86" s="34"/>
      <c r="GX86" s="34"/>
      <c r="GY86" s="34"/>
      <c r="GZ86" s="34"/>
      <c r="HA86" s="34"/>
      <c r="HB86" s="34"/>
      <c r="HC86" s="34"/>
      <c r="HD86" s="34"/>
      <c r="HE86" s="34"/>
      <c r="HF86" s="34"/>
      <c r="HG86" s="34"/>
      <c r="HH86" s="34"/>
      <c r="HI86" s="34"/>
      <c r="HJ86" s="34"/>
      <c r="HK86" s="34"/>
      <c r="HL86" s="34"/>
      <c r="HM86" s="34"/>
      <c r="HN86" s="34"/>
      <c r="HO86" s="34"/>
      <c r="HP86" s="34"/>
      <c r="HQ86" s="34"/>
      <c r="HR86" s="34"/>
      <c r="HS86" s="34"/>
      <c r="HT86" s="34"/>
      <c r="HU86" s="34"/>
      <c r="HV86" s="34"/>
      <c r="HW86" s="34"/>
      <c r="HX86" s="34"/>
      <c r="HY86" s="34"/>
      <c r="HZ86" s="34"/>
      <c r="IA86" s="34"/>
      <c r="IB86" s="34"/>
      <c r="IC86" s="34"/>
      <c r="ID86" s="34"/>
      <c r="IE86" s="34"/>
      <c r="IF86" s="34"/>
      <c r="IG86" s="34"/>
    </row>
    <row r="87" s="1" customFormat="1" ht="26" customHeight="1" spans="1:241">
      <c r="A87" s="39"/>
      <c r="B87" s="39"/>
      <c r="C87" s="21"/>
      <c r="D87" s="40"/>
      <c r="E87" s="23" t="s">
        <v>81</v>
      </c>
      <c r="F87" s="26">
        <v>972315</v>
      </c>
      <c r="G87" s="25" t="s">
        <v>125</v>
      </c>
      <c r="H87" s="23"/>
      <c r="I87" s="35">
        <v>109</v>
      </c>
      <c r="J87" s="36">
        <v>63</v>
      </c>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c r="ET87" s="34"/>
      <c r="EU87" s="34"/>
      <c r="EV87" s="34"/>
      <c r="EW87" s="34"/>
      <c r="EX87" s="34"/>
      <c r="EY87" s="34"/>
      <c r="EZ87" s="34"/>
      <c r="FA87" s="34"/>
      <c r="FB87" s="34"/>
      <c r="FC87" s="34"/>
      <c r="FD87" s="34"/>
      <c r="FE87" s="34"/>
      <c r="FF87" s="34"/>
      <c r="FG87" s="34"/>
      <c r="FH87" s="34"/>
      <c r="FI87" s="34"/>
      <c r="FJ87" s="34"/>
      <c r="FK87" s="34"/>
      <c r="FL87" s="34"/>
      <c r="FM87" s="34"/>
      <c r="FN87" s="34"/>
      <c r="FO87" s="34"/>
      <c r="FP87" s="34"/>
      <c r="FQ87" s="34"/>
      <c r="FR87" s="34"/>
      <c r="FS87" s="34"/>
      <c r="FT87" s="34"/>
      <c r="FU87" s="34"/>
      <c r="FV87" s="34"/>
      <c r="FW87" s="34"/>
      <c r="FX87" s="34"/>
      <c r="FY87" s="34"/>
      <c r="FZ87" s="34"/>
      <c r="GA87" s="34"/>
      <c r="GB87" s="34"/>
      <c r="GC87" s="34"/>
      <c r="GD87" s="34"/>
      <c r="GE87" s="34"/>
      <c r="GF87" s="34"/>
      <c r="GG87" s="34"/>
      <c r="GH87" s="34"/>
      <c r="GI87" s="34"/>
      <c r="GJ87" s="34"/>
      <c r="GK87" s="34"/>
      <c r="GL87" s="34"/>
      <c r="GM87" s="34"/>
      <c r="GN87" s="34"/>
      <c r="GO87" s="34"/>
      <c r="GP87" s="34"/>
      <c r="GQ87" s="34"/>
      <c r="GR87" s="34"/>
      <c r="GS87" s="34"/>
      <c r="GT87" s="34"/>
      <c r="GU87" s="34"/>
      <c r="GV87" s="34"/>
      <c r="GW87" s="34"/>
      <c r="GX87" s="34"/>
      <c r="GY87" s="34"/>
      <c r="GZ87" s="34"/>
      <c r="HA87" s="34"/>
      <c r="HB87" s="34"/>
      <c r="HC87" s="34"/>
      <c r="HD87" s="34"/>
      <c r="HE87" s="34"/>
      <c r="HF87" s="34"/>
      <c r="HG87" s="34"/>
      <c r="HH87" s="34"/>
      <c r="HI87" s="34"/>
      <c r="HJ87" s="34"/>
      <c r="HK87" s="34"/>
      <c r="HL87" s="34"/>
      <c r="HM87" s="34"/>
      <c r="HN87" s="34"/>
      <c r="HO87" s="34"/>
      <c r="HP87" s="34"/>
      <c r="HQ87" s="34"/>
      <c r="HR87" s="34"/>
      <c r="HS87" s="34"/>
      <c r="HT87" s="34"/>
      <c r="HU87" s="34"/>
      <c r="HV87" s="34"/>
      <c r="HW87" s="34"/>
      <c r="HX87" s="34"/>
      <c r="HY87" s="34"/>
      <c r="HZ87" s="34"/>
      <c r="IA87" s="34"/>
      <c r="IB87" s="34"/>
      <c r="IC87" s="34"/>
      <c r="ID87" s="34"/>
      <c r="IE87" s="34"/>
      <c r="IF87" s="34"/>
      <c r="IG87" s="34"/>
    </row>
    <row r="88" s="1" customFormat="1" ht="26" customHeight="1" spans="1:241">
      <c r="A88" s="39"/>
      <c r="B88" s="39"/>
      <c r="C88" s="21"/>
      <c r="D88" s="40"/>
      <c r="E88" s="23" t="s">
        <v>126</v>
      </c>
      <c r="F88" s="26">
        <v>1815711</v>
      </c>
      <c r="G88" s="25" t="s">
        <v>127</v>
      </c>
      <c r="H88" s="23"/>
      <c r="I88" s="35">
        <v>102</v>
      </c>
      <c r="J88" s="36">
        <v>38</v>
      </c>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4"/>
      <c r="FL88" s="34"/>
      <c r="FM88" s="34"/>
      <c r="FN88" s="34"/>
      <c r="FO88" s="34"/>
      <c r="FP88" s="34"/>
      <c r="FQ88" s="34"/>
      <c r="FR88" s="34"/>
      <c r="FS88" s="34"/>
      <c r="FT88" s="34"/>
      <c r="FU88" s="34"/>
      <c r="FV88" s="34"/>
      <c r="FW88" s="34"/>
      <c r="FX88" s="34"/>
      <c r="FY88" s="34"/>
      <c r="FZ88" s="34"/>
      <c r="GA88" s="34"/>
      <c r="GB88" s="34"/>
      <c r="GC88" s="34"/>
      <c r="GD88" s="34"/>
      <c r="GE88" s="34"/>
      <c r="GF88" s="34"/>
      <c r="GG88" s="34"/>
      <c r="GH88" s="34"/>
      <c r="GI88" s="34"/>
      <c r="GJ88" s="34"/>
      <c r="GK88" s="34"/>
      <c r="GL88" s="34"/>
      <c r="GM88" s="34"/>
      <c r="GN88" s="34"/>
      <c r="GO88" s="34"/>
      <c r="GP88" s="34"/>
      <c r="GQ88" s="34"/>
      <c r="GR88" s="34"/>
      <c r="GS88" s="34"/>
      <c r="GT88" s="34"/>
      <c r="GU88" s="34"/>
      <c r="GV88" s="34"/>
      <c r="GW88" s="34"/>
      <c r="GX88" s="34"/>
      <c r="GY88" s="34"/>
      <c r="GZ88" s="34"/>
      <c r="HA88" s="34"/>
      <c r="HB88" s="34"/>
      <c r="HC88" s="34"/>
      <c r="HD88" s="34"/>
      <c r="HE88" s="34"/>
      <c r="HF88" s="34"/>
      <c r="HG88" s="34"/>
      <c r="HH88" s="34"/>
      <c r="HI88" s="34"/>
      <c r="HJ88" s="34"/>
      <c r="HK88" s="34"/>
      <c r="HL88" s="34"/>
      <c r="HM88" s="34"/>
      <c r="HN88" s="34"/>
      <c r="HO88" s="34"/>
      <c r="HP88" s="34"/>
      <c r="HQ88" s="34"/>
      <c r="HR88" s="34"/>
      <c r="HS88" s="34"/>
      <c r="HT88" s="34"/>
      <c r="HU88" s="34"/>
      <c r="HV88" s="34"/>
      <c r="HW88" s="34"/>
      <c r="HX88" s="34"/>
      <c r="HY88" s="34"/>
      <c r="HZ88" s="34"/>
      <c r="IA88" s="34"/>
      <c r="IB88" s="34"/>
      <c r="IC88" s="34"/>
      <c r="ID88" s="34"/>
      <c r="IE88" s="34"/>
      <c r="IF88" s="34"/>
      <c r="IG88" s="34"/>
    </row>
    <row r="89" s="1" customFormat="1" ht="32" customHeight="1" spans="1:241">
      <c r="A89" s="39"/>
      <c r="B89" s="39"/>
      <c r="C89" s="21"/>
      <c r="D89" s="40"/>
      <c r="E89" s="23" t="s">
        <v>126</v>
      </c>
      <c r="F89" s="26">
        <v>1873233</v>
      </c>
      <c r="G89" s="25" t="s">
        <v>128</v>
      </c>
      <c r="H89" s="23"/>
      <c r="I89" s="35">
        <v>104</v>
      </c>
      <c r="J89" s="36">
        <v>53</v>
      </c>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c r="GG89" s="34"/>
      <c r="GH89" s="34"/>
      <c r="GI89" s="34"/>
      <c r="GJ89" s="34"/>
      <c r="GK89" s="34"/>
      <c r="GL89" s="34"/>
      <c r="GM89" s="34"/>
      <c r="GN89" s="34"/>
      <c r="GO89" s="34"/>
      <c r="GP89" s="34"/>
      <c r="GQ89" s="34"/>
      <c r="GR89" s="34"/>
      <c r="GS89" s="34"/>
      <c r="GT89" s="34"/>
      <c r="GU89" s="34"/>
      <c r="GV89" s="34"/>
      <c r="GW89" s="34"/>
      <c r="GX89" s="34"/>
      <c r="GY89" s="34"/>
      <c r="GZ89" s="34"/>
      <c r="HA89" s="34"/>
      <c r="HB89" s="34"/>
      <c r="HC89" s="34"/>
      <c r="HD89" s="34"/>
      <c r="HE89" s="34"/>
      <c r="HF89" s="34"/>
      <c r="HG89" s="34"/>
      <c r="HH89" s="34"/>
      <c r="HI89" s="34"/>
      <c r="HJ89" s="34"/>
      <c r="HK89" s="34"/>
      <c r="HL89" s="34"/>
      <c r="HM89" s="34"/>
      <c r="HN89" s="34"/>
      <c r="HO89" s="34"/>
      <c r="HP89" s="34"/>
      <c r="HQ89" s="34"/>
      <c r="HR89" s="34"/>
      <c r="HS89" s="34"/>
      <c r="HT89" s="34"/>
      <c r="HU89" s="34"/>
      <c r="HV89" s="34"/>
      <c r="HW89" s="34"/>
      <c r="HX89" s="34"/>
      <c r="HY89" s="34"/>
      <c r="HZ89" s="34"/>
      <c r="IA89" s="34"/>
      <c r="IB89" s="34"/>
      <c r="IC89" s="34"/>
      <c r="ID89" s="34"/>
      <c r="IE89" s="34"/>
      <c r="IF89" s="34"/>
      <c r="IG89" s="34"/>
    </row>
    <row r="90" s="1" customFormat="1" ht="32" customHeight="1" spans="1:241">
      <c r="A90" s="39"/>
      <c r="B90" s="39"/>
      <c r="C90" s="21"/>
      <c r="D90" s="40"/>
      <c r="E90" s="23" t="s">
        <v>129</v>
      </c>
      <c r="F90" s="26">
        <v>67400</v>
      </c>
      <c r="G90" s="25" t="s">
        <v>130</v>
      </c>
      <c r="H90" s="23"/>
      <c r="I90" s="35">
        <v>124</v>
      </c>
      <c r="J90" s="36">
        <v>77</v>
      </c>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4"/>
      <c r="FG90" s="34"/>
      <c r="FH90" s="34"/>
      <c r="FI90" s="34"/>
      <c r="FJ90" s="34"/>
      <c r="FK90" s="34"/>
      <c r="FL90" s="34"/>
      <c r="FM90" s="34"/>
      <c r="FN90" s="34"/>
      <c r="FO90" s="34"/>
      <c r="FP90" s="34"/>
      <c r="FQ90" s="34"/>
      <c r="FR90" s="34"/>
      <c r="FS90" s="34"/>
      <c r="FT90" s="34"/>
      <c r="FU90" s="34"/>
      <c r="FV90" s="34"/>
      <c r="FW90" s="34"/>
      <c r="FX90" s="34"/>
      <c r="FY90" s="34"/>
      <c r="FZ90" s="34"/>
      <c r="GA90" s="34"/>
      <c r="GB90" s="34"/>
      <c r="GC90" s="34"/>
      <c r="GD90" s="34"/>
      <c r="GE90" s="34"/>
      <c r="GF90" s="34"/>
      <c r="GG90" s="34"/>
      <c r="GH90" s="34"/>
      <c r="GI90" s="34"/>
      <c r="GJ90" s="34"/>
      <c r="GK90" s="34"/>
      <c r="GL90" s="34"/>
      <c r="GM90" s="34"/>
      <c r="GN90" s="34"/>
      <c r="GO90" s="34"/>
      <c r="GP90" s="34"/>
      <c r="GQ90" s="34"/>
      <c r="GR90" s="34"/>
      <c r="GS90" s="34"/>
      <c r="GT90" s="34"/>
      <c r="GU90" s="34"/>
      <c r="GV90" s="34"/>
      <c r="GW90" s="34"/>
      <c r="GX90" s="34"/>
      <c r="GY90" s="34"/>
      <c r="GZ90" s="34"/>
      <c r="HA90" s="34"/>
      <c r="HB90" s="34"/>
      <c r="HC90" s="34"/>
      <c r="HD90" s="34"/>
      <c r="HE90" s="34"/>
      <c r="HF90" s="34"/>
      <c r="HG90" s="34"/>
      <c r="HH90" s="34"/>
      <c r="HI90" s="34"/>
      <c r="HJ90" s="34"/>
      <c r="HK90" s="34"/>
      <c r="HL90" s="34"/>
      <c r="HM90" s="34"/>
      <c r="HN90" s="34"/>
      <c r="HO90" s="34"/>
      <c r="HP90" s="34"/>
      <c r="HQ90" s="34"/>
      <c r="HR90" s="34"/>
      <c r="HS90" s="34"/>
      <c r="HT90" s="34"/>
      <c r="HU90" s="34"/>
      <c r="HV90" s="34"/>
      <c r="HW90" s="34"/>
      <c r="HX90" s="34"/>
      <c r="HY90" s="34"/>
      <c r="HZ90" s="34"/>
      <c r="IA90" s="34"/>
      <c r="IB90" s="34"/>
      <c r="IC90" s="34"/>
      <c r="ID90" s="34"/>
      <c r="IE90" s="34"/>
      <c r="IF90" s="34"/>
      <c r="IG90" s="34"/>
    </row>
    <row r="91" s="1" customFormat="1" ht="26" customHeight="1" spans="1:241">
      <c r="A91" s="39" t="s">
        <v>131</v>
      </c>
      <c r="B91" s="39" t="s">
        <v>132</v>
      </c>
      <c r="C91" s="21" t="s">
        <v>15</v>
      </c>
      <c r="D91" s="40">
        <v>5414000</v>
      </c>
      <c r="E91" s="23" t="s">
        <v>111</v>
      </c>
      <c r="F91" s="26">
        <v>2414000</v>
      </c>
      <c r="G91" s="41" t="s">
        <v>133</v>
      </c>
      <c r="H91" s="23">
        <f>D91-F91-F92</f>
        <v>3000000</v>
      </c>
      <c r="I91" s="35">
        <v>90</v>
      </c>
      <c r="J91" s="36">
        <v>73</v>
      </c>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c r="FN91" s="34"/>
      <c r="FO91" s="34"/>
      <c r="FP91" s="34"/>
      <c r="FQ91" s="34"/>
      <c r="FR91" s="34"/>
      <c r="FS91" s="34"/>
      <c r="FT91" s="34"/>
      <c r="FU91" s="34"/>
      <c r="FV91" s="34"/>
      <c r="FW91" s="34"/>
      <c r="FX91" s="34"/>
      <c r="FY91" s="34"/>
      <c r="FZ91" s="34"/>
      <c r="GA91" s="34"/>
      <c r="GB91" s="34"/>
      <c r="GC91" s="34"/>
      <c r="GD91" s="34"/>
      <c r="GE91" s="34"/>
      <c r="GF91" s="34"/>
      <c r="GG91" s="34"/>
      <c r="GH91" s="34"/>
      <c r="GI91" s="34"/>
      <c r="GJ91" s="34"/>
      <c r="GK91" s="34"/>
      <c r="GL91" s="34"/>
      <c r="GM91" s="34"/>
      <c r="GN91" s="34"/>
      <c r="GO91" s="34"/>
      <c r="GP91" s="34"/>
      <c r="GQ91" s="34"/>
      <c r="GR91" s="34"/>
      <c r="GS91" s="34"/>
      <c r="GT91" s="34"/>
      <c r="GU91" s="34"/>
      <c r="GV91" s="34"/>
      <c r="GW91" s="34"/>
      <c r="GX91" s="34"/>
      <c r="GY91" s="34"/>
      <c r="GZ91" s="34"/>
      <c r="HA91" s="34"/>
      <c r="HB91" s="34"/>
      <c r="HC91" s="34"/>
      <c r="HD91" s="34"/>
      <c r="HE91" s="34"/>
      <c r="HF91" s="34"/>
      <c r="HG91" s="34"/>
      <c r="HH91" s="34"/>
      <c r="HI91" s="34"/>
      <c r="HJ91" s="34"/>
      <c r="HK91" s="34"/>
      <c r="HL91" s="34"/>
      <c r="HM91" s="34"/>
      <c r="HN91" s="34"/>
      <c r="HO91" s="34"/>
      <c r="HP91" s="34"/>
      <c r="HQ91" s="34"/>
      <c r="HR91" s="34"/>
      <c r="HS91" s="34"/>
      <c r="HT91" s="34"/>
      <c r="HU91" s="34"/>
      <c r="HV91" s="34"/>
      <c r="HW91" s="34"/>
      <c r="HX91" s="34"/>
      <c r="HY91" s="34"/>
      <c r="HZ91" s="34"/>
      <c r="IA91" s="34"/>
      <c r="IB91" s="34"/>
      <c r="IC91" s="34"/>
      <c r="ID91" s="34"/>
      <c r="IE91" s="34"/>
      <c r="IF91" s="34"/>
      <c r="IG91" s="34"/>
    </row>
    <row r="92" s="1" customFormat="1" ht="26" customHeight="1" spans="1:241">
      <c r="A92" s="39"/>
      <c r="B92" s="39"/>
      <c r="C92" s="21"/>
      <c r="D92" s="40"/>
      <c r="E92" s="23" t="s">
        <v>134</v>
      </c>
      <c r="F92" s="26"/>
      <c r="G92" s="41" t="s">
        <v>135</v>
      </c>
      <c r="H92" s="23"/>
      <c r="I92" s="35">
        <v>111</v>
      </c>
      <c r="J92" s="36">
        <v>67</v>
      </c>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c r="FN92" s="34"/>
      <c r="FO92" s="34"/>
      <c r="FP92" s="34"/>
      <c r="FQ92" s="34"/>
      <c r="FR92" s="34"/>
      <c r="FS92" s="34"/>
      <c r="FT92" s="34"/>
      <c r="FU92" s="34"/>
      <c r="FV92" s="34"/>
      <c r="FW92" s="34"/>
      <c r="FX92" s="34"/>
      <c r="FY92" s="34"/>
      <c r="FZ92" s="34"/>
      <c r="GA92" s="34"/>
      <c r="GB92" s="34"/>
      <c r="GC92" s="34"/>
      <c r="GD92" s="34"/>
      <c r="GE92" s="34"/>
      <c r="GF92" s="34"/>
      <c r="GG92" s="34"/>
      <c r="GH92" s="34"/>
      <c r="GI92" s="34"/>
      <c r="GJ92" s="34"/>
      <c r="GK92" s="34"/>
      <c r="GL92" s="34"/>
      <c r="GM92" s="34"/>
      <c r="GN92" s="34"/>
      <c r="GO92" s="34"/>
      <c r="GP92" s="34"/>
      <c r="GQ92" s="34"/>
      <c r="GR92" s="34"/>
      <c r="GS92" s="34"/>
      <c r="GT92" s="34"/>
      <c r="GU92" s="34"/>
      <c r="GV92" s="34"/>
      <c r="GW92" s="34"/>
      <c r="GX92" s="34"/>
      <c r="GY92" s="34"/>
      <c r="GZ92" s="34"/>
      <c r="HA92" s="34"/>
      <c r="HB92" s="34"/>
      <c r="HC92" s="34"/>
      <c r="HD92" s="34"/>
      <c r="HE92" s="34"/>
      <c r="HF92" s="34"/>
      <c r="HG92" s="34"/>
      <c r="HH92" s="34"/>
      <c r="HI92" s="34"/>
      <c r="HJ92" s="34"/>
      <c r="HK92" s="34"/>
      <c r="HL92" s="34"/>
      <c r="HM92" s="34"/>
      <c r="HN92" s="34"/>
      <c r="HO92" s="34"/>
      <c r="HP92" s="34"/>
      <c r="HQ92" s="34"/>
      <c r="HR92" s="34"/>
      <c r="HS92" s="34"/>
      <c r="HT92" s="34"/>
      <c r="HU92" s="34"/>
      <c r="HV92" s="34"/>
      <c r="HW92" s="34"/>
      <c r="HX92" s="34"/>
      <c r="HY92" s="34"/>
      <c r="HZ92" s="34"/>
      <c r="IA92" s="34"/>
      <c r="IB92" s="34"/>
      <c r="IC92" s="34"/>
      <c r="ID92" s="34"/>
      <c r="IE92" s="34"/>
      <c r="IF92" s="34"/>
      <c r="IG92" s="34"/>
    </row>
    <row r="93" s="1" customFormat="1" ht="26" customHeight="1" spans="1:241">
      <c r="A93" s="39" t="s">
        <v>136</v>
      </c>
      <c r="B93" s="39" t="s">
        <v>137</v>
      </c>
      <c r="C93" s="21" t="s">
        <v>15</v>
      </c>
      <c r="D93" s="40">
        <v>160000</v>
      </c>
      <c r="E93" s="23" t="s">
        <v>75</v>
      </c>
      <c r="F93" s="31">
        <v>160000</v>
      </c>
      <c r="G93" s="25" t="s">
        <v>76</v>
      </c>
      <c r="H93" s="23">
        <f t="shared" ref="H93:H98" si="0">D93-F93</f>
        <v>0</v>
      </c>
      <c r="I93" s="35">
        <v>63</v>
      </c>
      <c r="J93" s="36">
        <v>50</v>
      </c>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row>
    <row r="94" s="1" customFormat="1" ht="26" customHeight="1" spans="1:241">
      <c r="A94" s="39" t="s">
        <v>138</v>
      </c>
      <c r="B94" s="39" t="s">
        <v>139</v>
      </c>
      <c r="C94" s="21" t="s">
        <v>15</v>
      </c>
      <c r="D94" s="40">
        <v>1400000</v>
      </c>
      <c r="E94" s="23" t="s">
        <v>75</v>
      </c>
      <c r="F94" s="31">
        <v>1400000</v>
      </c>
      <c r="G94" s="25" t="s">
        <v>76</v>
      </c>
      <c r="H94" s="23">
        <f t="shared" si="0"/>
        <v>0</v>
      </c>
      <c r="I94" s="35">
        <v>63</v>
      </c>
      <c r="J94" s="36">
        <v>50</v>
      </c>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row>
    <row r="95" s="1" customFormat="1" ht="26" customHeight="1" spans="1:241">
      <c r="A95" s="19" t="s">
        <v>140</v>
      </c>
      <c r="B95" s="20" t="s">
        <v>141</v>
      </c>
      <c r="C95" s="21" t="s">
        <v>15</v>
      </c>
      <c r="D95" s="22">
        <f>38928465</f>
        <v>38928465</v>
      </c>
      <c r="E95" s="1" t="s">
        <v>111</v>
      </c>
      <c r="F95" s="26">
        <v>11073465</v>
      </c>
      <c r="G95" s="41" t="s">
        <v>133</v>
      </c>
      <c r="H95" s="23">
        <f>D95-F95-F96</f>
        <v>0</v>
      </c>
      <c r="I95" s="35">
        <v>90</v>
      </c>
      <c r="J95" s="36">
        <v>73</v>
      </c>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34"/>
      <c r="GJ95" s="34"/>
      <c r="GK95" s="34"/>
      <c r="GL95" s="34"/>
      <c r="GM95" s="34"/>
      <c r="GN95" s="34"/>
      <c r="GO95" s="34"/>
      <c r="GP95" s="34"/>
      <c r="GQ95" s="34"/>
      <c r="GR95" s="34"/>
      <c r="GS95" s="34"/>
      <c r="GT95" s="34"/>
      <c r="GU95" s="34"/>
      <c r="GV95" s="34"/>
      <c r="GW95" s="34"/>
      <c r="GX95" s="34"/>
      <c r="GY95" s="34"/>
      <c r="GZ95" s="34"/>
      <c r="HA95" s="34"/>
      <c r="HB95" s="34"/>
      <c r="HC95" s="34"/>
      <c r="HD95" s="34"/>
      <c r="HE95" s="34"/>
      <c r="HF95" s="34"/>
      <c r="HG95" s="34"/>
      <c r="HH95" s="34"/>
      <c r="HI95" s="34"/>
      <c r="HJ95" s="34"/>
      <c r="HK95" s="34"/>
      <c r="HL95" s="34"/>
      <c r="HM95" s="34"/>
      <c r="HN95" s="34"/>
      <c r="HO95" s="34"/>
      <c r="HP95" s="34"/>
      <c r="HQ95" s="34"/>
      <c r="HR95" s="34"/>
      <c r="HS95" s="34"/>
      <c r="HT95" s="34"/>
      <c r="HU95" s="34"/>
      <c r="HV95" s="34"/>
      <c r="HW95" s="34"/>
      <c r="HX95" s="34"/>
      <c r="HY95" s="34"/>
      <c r="HZ95" s="34"/>
      <c r="IA95" s="34"/>
      <c r="IB95" s="34"/>
      <c r="IC95" s="34"/>
      <c r="ID95" s="34"/>
      <c r="IE95" s="34"/>
      <c r="IF95" s="34"/>
      <c r="IG95" s="34"/>
    </row>
    <row r="96" s="1" customFormat="1" ht="26" customHeight="1" spans="1:241">
      <c r="A96" s="19"/>
      <c r="B96" s="20"/>
      <c r="C96" s="21"/>
      <c r="D96" s="22"/>
      <c r="E96" s="23" t="s">
        <v>32</v>
      </c>
      <c r="F96" s="24">
        <v>27855000</v>
      </c>
      <c r="G96" s="25" t="s">
        <v>112</v>
      </c>
      <c r="H96" s="23"/>
      <c r="I96" s="35">
        <v>105</v>
      </c>
      <c r="J96" s="36">
        <v>61</v>
      </c>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c r="FI96" s="34"/>
      <c r="FJ96" s="34"/>
      <c r="FK96" s="34"/>
      <c r="FL96" s="34"/>
      <c r="FM96" s="34"/>
      <c r="FN96" s="34"/>
      <c r="FO96" s="34"/>
      <c r="FP96" s="34"/>
      <c r="FQ96" s="34"/>
      <c r="FR96" s="34"/>
      <c r="FS96" s="34"/>
      <c r="FT96" s="34"/>
      <c r="FU96" s="34"/>
      <c r="FV96" s="34"/>
      <c r="FW96" s="34"/>
      <c r="FX96" s="34"/>
      <c r="FY96" s="34"/>
      <c r="FZ96" s="34"/>
      <c r="GA96" s="34"/>
      <c r="GB96" s="34"/>
      <c r="GC96" s="34"/>
      <c r="GD96" s="34"/>
      <c r="GE96" s="34"/>
      <c r="GF96" s="34"/>
      <c r="GG96" s="34"/>
      <c r="GH96" s="34"/>
      <c r="GI96" s="34"/>
      <c r="GJ96" s="34"/>
      <c r="GK96" s="34"/>
      <c r="GL96" s="34"/>
      <c r="GM96" s="34"/>
      <c r="GN96" s="34"/>
      <c r="GO96" s="34"/>
      <c r="GP96" s="34"/>
      <c r="GQ96" s="34"/>
      <c r="GR96" s="34"/>
      <c r="GS96" s="34"/>
      <c r="GT96" s="34"/>
      <c r="GU96" s="34"/>
      <c r="GV96" s="34"/>
      <c r="GW96" s="34"/>
      <c r="GX96" s="34"/>
      <c r="GY96" s="34"/>
      <c r="GZ96" s="34"/>
      <c r="HA96" s="34"/>
      <c r="HB96" s="34"/>
      <c r="HC96" s="34"/>
      <c r="HD96" s="34"/>
      <c r="HE96" s="34"/>
      <c r="HF96" s="34"/>
      <c r="HG96" s="34"/>
      <c r="HH96" s="34"/>
      <c r="HI96" s="34"/>
      <c r="HJ96" s="34"/>
      <c r="HK96" s="34"/>
      <c r="HL96" s="34"/>
      <c r="HM96" s="34"/>
      <c r="HN96" s="34"/>
      <c r="HO96" s="34"/>
      <c r="HP96" s="34"/>
      <c r="HQ96" s="34"/>
      <c r="HR96" s="34"/>
      <c r="HS96" s="34"/>
      <c r="HT96" s="34"/>
      <c r="HU96" s="34"/>
      <c r="HV96" s="34"/>
      <c r="HW96" s="34"/>
      <c r="HX96" s="34"/>
      <c r="HY96" s="34"/>
      <c r="HZ96" s="34"/>
      <c r="IA96" s="34"/>
      <c r="IB96" s="34"/>
      <c r="IC96" s="34"/>
      <c r="ID96" s="34"/>
      <c r="IE96" s="34"/>
      <c r="IF96" s="34"/>
      <c r="IG96" s="34"/>
    </row>
    <row r="97" s="1" customFormat="1" ht="31" customHeight="1" spans="1:241">
      <c r="A97" s="39" t="s">
        <v>142</v>
      </c>
      <c r="B97" s="39" t="s">
        <v>143</v>
      </c>
      <c r="C97" s="21" t="s">
        <v>15</v>
      </c>
      <c r="D97" s="22">
        <v>400000</v>
      </c>
      <c r="E97" s="23"/>
      <c r="F97" s="26"/>
      <c r="G97" s="25"/>
      <c r="H97" s="23">
        <f t="shared" si="0"/>
        <v>400000</v>
      </c>
      <c r="I97" s="35"/>
      <c r="J97" s="36"/>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c r="GU97" s="34"/>
      <c r="GV97" s="34"/>
      <c r="GW97" s="34"/>
      <c r="GX97" s="34"/>
      <c r="GY97" s="34"/>
      <c r="GZ97" s="34"/>
      <c r="HA97" s="34"/>
      <c r="HB97" s="34"/>
      <c r="HC97" s="34"/>
      <c r="HD97" s="34"/>
      <c r="HE97" s="34"/>
      <c r="HF97" s="34"/>
      <c r="HG97" s="34"/>
      <c r="HH97" s="34"/>
      <c r="HI97" s="34"/>
      <c r="HJ97" s="34"/>
      <c r="HK97" s="34"/>
      <c r="HL97" s="34"/>
      <c r="HM97" s="34"/>
      <c r="HN97" s="34"/>
      <c r="HO97" s="34"/>
      <c r="HP97" s="34"/>
      <c r="HQ97" s="34"/>
      <c r="HR97" s="34"/>
      <c r="HS97" s="34"/>
      <c r="HT97" s="34"/>
      <c r="HU97" s="34"/>
      <c r="HV97" s="34"/>
      <c r="HW97" s="34"/>
      <c r="HX97" s="34"/>
      <c r="HY97" s="34"/>
      <c r="HZ97" s="34"/>
      <c r="IA97" s="34"/>
      <c r="IB97" s="34"/>
      <c r="IC97" s="34"/>
      <c r="ID97" s="34"/>
      <c r="IE97" s="34"/>
      <c r="IF97" s="34"/>
      <c r="IG97" s="34"/>
    </row>
    <row r="98" s="1" customFormat="1" ht="40" customHeight="1" spans="1:241">
      <c r="A98" s="39" t="s">
        <v>144</v>
      </c>
      <c r="B98" s="39" t="s">
        <v>145</v>
      </c>
      <c r="C98" s="21" t="s">
        <v>15</v>
      </c>
      <c r="D98" s="22">
        <v>1940000</v>
      </c>
      <c r="E98" s="23" t="s">
        <v>111</v>
      </c>
      <c r="F98" s="26">
        <f>15175536-F91-F95</f>
        <v>1688071</v>
      </c>
      <c r="G98" s="41" t="s">
        <v>133</v>
      </c>
      <c r="H98" s="23">
        <f t="shared" si="0"/>
        <v>251929</v>
      </c>
      <c r="I98" s="35">
        <v>90</v>
      </c>
      <c r="J98" s="36">
        <v>73</v>
      </c>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c r="GI98" s="34"/>
      <c r="GJ98" s="34"/>
      <c r="GK98" s="34"/>
      <c r="GL98" s="34"/>
      <c r="GM98" s="34"/>
      <c r="GN98" s="34"/>
      <c r="GO98" s="34"/>
      <c r="GP98" s="34"/>
      <c r="GQ98" s="34"/>
      <c r="GR98" s="34"/>
      <c r="GS98" s="34"/>
      <c r="GT98" s="34"/>
      <c r="GU98" s="34"/>
      <c r="GV98" s="34"/>
      <c r="GW98" s="34"/>
      <c r="GX98" s="34"/>
      <c r="GY98" s="34"/>
      <c r="GZ98" s="34"/>
      <c r="HA98" s="34"/>
      <c r="HB98" s="34"/>
      <c r="HC98" s="34"/>
      <c r="HD98" s="34"/>
      <c r="HE98" s="34"/>
      <c r="HF98" s="34"/>
      <c r="HG98" s="34"/>
      <c r="HH98" s="34"/>
      <c r="HI98" s="34"/>
      <c r="HJ98" s="34"/>
      <c r="HK98" s="34"/>
      <c r="HL98" s="34"/>
      <c r="HM98" s="34"/>
      <c r="HN98" s="34"/>
      <c r="HO98" s="34"/>
      <c r="HP98" s="34"/>
      <c r="HQ98" s="34"/>
      <c r="HR98" s="34"/>
      <c r="HS98" s="34"/>
      <c r="HT98" s="34"/>
      <c r="HU98" s="34"/>
      <c r="HV98" s="34"/>
      <c r="HW98" s="34"/>
      <c r="HX98" s="34"/>
      <c r="HY98" s="34"/>
      <c r="HZ98" s="34"/>
      <c r="IA98" s="34"/>
      <c r="IB98" s="34"/>
      <c r="IC98" s="34"/>
      <c r="ID98" s="34"/>
      <c r="IE98" s="34"/>
      <c r="IF98" s="34"/>
      <c r="IG98" s="34"/>
    </row>
    <row r="99" s="1" customFormat="1" ht="39" customHeight="1" spans="1:241">
      <c r="A99" s="39" t="s">
        <v>146</v>
      </c>
      <c r="B99" s="39" t="s">
        <v>147</v>
      </c>
      <c r="C99" s="21" t="s">
        <v>15</v>
      </c>
      <c r="D99" s="22">
        <v>11210000</v>
      </c>
      <c r="E99" s="23" t="s">
        <v>148</v>
      </c>
      <c r="F99" s="26">
        <f>3500000-1510825</f>
        <v>1989175</v>
      </c>
      <c r="G99" s="25" t="s">
        <v>149</v>
      </c>
      <c r="H99" s="23">
        <f>D99-F99-F100</f>
        <v>9220825</v>
      </c>
      <c r="I99" s="35">
        <v>113</v>
      </c>
      <c r="J99" s="36">
        <v>69</v>
      </c>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row>
    <row r="100" s="1" customFormat="1" ht="39" customHeight="1" spans="1:241">
      <c r="A100" s="39"/>
      <c r="B100" s="39"/>
      <c r="C100" s="21"/>
      <c r="D100" s="22"/>
      <c r="E100" s="23" t="s">
        <v>150</v>
      </c>
      <c r="F100" s="26"/>
      <c r="G100" s="25" t="s">
        <v>151</v>
      </c>
      <c r="H100" s="23"/>
      <c r="I100" s="35">
        <v>107</v>
      </c>
      <c r="J100" s="36">
        <v>58</v>
      </c>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row>
    <row r="101" s="1" customFormat="1" ht="39" customHeight="1" spans="1:241">
      <c r="A101" s="39" t="s">
        <v>152</v>
      </c>
      <c r="B101" s="39" t="s">
        <v>153</v>
      </c>
      <c r="C101" s="21" t="s">
        <v>15</v>
      </c>
      <c r="D101" s="22">
        <v>11840000</v>
      </c>
      <c r="E101" s="23" t="s">
        <v>126</v>
      </c>
      <c r="F101" s="26">
        <v>11007158</v>
      </c>
      <c r="G101" s="25" t="s">
        <v>154</v>
      </c>
      <c r="H101" s="23">
        <f>D101-F101</f>
        <v>832842</v>
      </c>
      <c r="I101" s="35">
        <v>123</v>
      </c>
      <c r="J101" s="36">
        <v>76</v>
      </c>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row>
    <row r="102" s="1" customFormat="1" ht="37" customHeight="1" spans="1:241">
      <c r="A102" s="42" t="s">
        <v>155</v>
      </c>
      <c r="B102" s="39" t="s">
        <v>156</v>
      </c>
      <c r="C102" s="21" t="s">
        <v>15</v>
      </c>
      <c r="D102" s="22">
        <v>159350000</v>
      </c>
      <c r="E102" s="23" t="s">
        <v>157</v>
      </c>
      <c r="F102" s="31">
        <v>2100000</v>
      </c>
      <c r="G102" s="25" t="s">
        <v>158</v>
      </c>
      <c r="H102" s="23">
        <f>D102-F102-F103-F104-F105-F106-F107-F109-F110-F111-F112-F113-F114-F115-F116-F118-F119-F120-F123-F124-F121-F122-F108-F117-F125-F126-F127-F128-F129-F130-F131</f>
        <v>19132930.93</v>
      </c>
      <c r="I102" s="35">
        <v>34</v>
      </c>
      <c r="J102" s="36">
        <v>13</v>
      </c>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row>
    <row r="103" s="1" customFormat="1" ht="27" customHeight="1" spans="1:241">
      <c r="A103" s="42"/>
      <c r="B103" s="39"/>
      <c r="C103" s="21"/>
      <c r="D103" s="22"/>
      <c r="E103" s="23" t="s">
        <v>65</v>
      </c>
      <c r="F103" s="31">
        <v>20000000</v>
      </c>
      <c r="G103" s="25" t="s">
        <v>17</v>
      </c>
      <c r="H103" s="23"/>
      <c r="I103" s="35">
        <v>44</v>
      </c>
      <c r="J103" s="36">
        <v>18</v>
      </c>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34"/>
      <c r="FH103" s="34"/>
      <c r="FI103" s="34"/>
      <c r="FJ103" s="34"/>
      <c r="FK103" s="34"/>
      <c r="FL103" s="34"/>
      <c r="FM103" s="34"/>
      <c r="FN103" s="34"/>
      <c r="FO103" s="34"/>
      <c r="FP103" s="34"/>
      <c r="FQ103" s="34"/>
      <c r="FR103" s="34"/>
      <c r="FS103" s="34"/>
      <c r="FT103" s="34"/>
      <c r="FU103" s="34"/>
      <c r="FV103" s="34"/>
      <c r="FW103" s="34"/>
      <c r="FX103" s="34"/>
      <c r="FY103" s="34"/>
      <c r="FZ103" s="34"/>
      <c r="GA103" s="34"/>
      <c r="GB103" s="34"/>
      <c r="GC103" s="34"/>
      <c r="GD103" s="34"/>
      <c r="GE103" s="34"/>
      <c r="GF103" s="34"/>
      <c r="GG103" s="34"/>
      <c r="GH103" s="34"/>
      <c r="GI103" s="34"/>
      <c r="GJ103" s="34"/>
      <c r="GK103" s="34"/>
      <c r="GL103" s="34"/>
      <c r="GM103" s="34"/>
      <c r="GN103" s="34"/>
      <c r="GO103" s="34"/>
      <c r="GP103" s="34"/>
      <c r="GQ103" s="34"/>
      <c r="GR103" s="34"/>
      <c r="GS103" s="34"/>
      <c r="GT103" s="34"/>
      <c r="GU103" s="34"/>
      <c r="GV103" s="34"/>
      <c r="GW103" s="34"/>
      <c r="GX103" s="34"/>
      <c r="GY103" s="34"/>
      <c r="GZ103" s="34"/>
      <c r="HA103" s="34"/>
      <c r="HB103" s="34"/>
      <c r="HC103" s="34"/>
      <c r="HD103" s="34"/>
      <c r="HE103" s="34"/>
      <c r="HF103" s="34"/>
      <c r="HG103" s="34"/>
      <c r="HH103" s="34"/>
      <c r="HI103" s="34"/>
      <c r="HJ103" s="34"/>
      <c r="HK103" s="34"/>
      <c r="HL103" s="34"/>
      <c r="HM103" s="34"/>
      <c r="HN103" s="34"/>
      <c r="HO103" s="34"/>
      <c r="HP103" s="34"/>
      <c r="HQ103" s="34"/>
      <c r="HR103" s="34"/>
      <c r="HS103" s="34"/>
      <c r="HT103" s="34"/>
      <c r="HU103" s="34"/>
      <c r="HV103" s="34"/>
      <c r="HW103" s="34"/>
      <c r="HX103" s="34"/>
      <c r="HY103" s="34"/>
      <c r="HZ103" s="34"/>
      <c r="IA103" s="34"/>
      <c r="IB103" s="34"/>
      <c r="IC103" s="34"/>
      <c r="ID103" s="34"/>
      <c r="IE103" s="34"/>
      <c r="IF103" s="34"/>
      <c r="IG103" s="34"/>
    </row>
    <row r="104" s="1" customFormat="1" ht="33" customHeight="1" spans="1:241">
      <c r="A104" s="42"/>
      <c r="B104" s="39"/>
      <c r="C104" s="21"/>
      <c r="D104" s="22"/>
      <c r="E104" s="23" t="s">
        <v>103</v>
      </c>
      <c r="F104" s="31">
        <v>5950000</v>
      </c>
      <c r="G104" s="25" t="s">
        <v>159</v>
      </c>
      <c r="H104" s="23"/>
      <c r="I104" s="35">
        <v>60</v>
      </c>
      <c r="J104" s="36" t="s">
        <v>160</v>
      </c>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c r="GG104" s="34"/>
      <c r="GH104" s="34"/>
      <c r="GI104" s="34"/>
      <c r="GJ104" s="34"/>
      <c r="GK104" s="34"/>
      <c r="GL104" s="34"/>
      <c r="GM104" s="34"/>
      <c r="GN104" s="34"/>
      <c r="GO104" s="34"/>
      <c r="GP104" s="34"/>
      <c r="GQ104" s="34"/>
      <c r="GR104" s="34"/>
      <c r="GS104" s="34"/>
      <c r="GT104" s="34"/>
      <c r="GU104" s="34"/>
      <c r="GV104" s="34"/>
      <c r="GW104" s="34"/>
      <c r="GX104" s="34"/>
      <c r="GY104" s="34"/>
      <c r="GZ104" s="34"/>
      <c r="HA104" s="34"/>
      <c r="HB104" s="34"/>
      <c r="HC104" s="34"/>
      <c r="HD104" s="34"/>
      <c r="HE104" s="34"/>
      <c r="HF104" s="34"/>
      <c r="HG104" s="34"/>
      <c r="HH104" s="34"/>
      <c r="HI104" s="34"/>
      <c r="HJ104" s="34"/>
      <c r="HK104" s="34"/>
      <c r="HL104" s="34"/>
      <c r="HM104" s="34"/>
      <c r="HN104" s="34"/>
      <c r="HO104" s="34"/>
      <c r="HP104" s="34"/>
      <c r="HQ104" s="34"/>
      <c r="HR104" s="34"/>
      <c r="HS104" s="34"/>
      <c r="HT104" s="34"/>
      <c r="HU104" s="34"/>
      <c r="HV104" s="34"/>
      <c r="HW104" s="34"/>
      <c r="HX104" s="34"/>
      <c r="HY104" s="34"/>
      <c r="HZ104" s="34"/>
      <c r="IA104" s="34"/>
      <c r="IB104" s="34"/>
      <c r="IC104" s="34"/>
      <c r="ID104" s="34"/>
      <c r="IE104" s="34"/>
      <c r="IF104" s="34"/>
      <c r="IG104" s="34"/>
    </row>
    <row r="105" s="1" customFormat="1" ht="28" customHeight="1" spans="1:241">
      <c r="A105" s="42"/>
      <c r="B105" s="39"/>
      <c r="C105" s="21"/>
      <c r="D105" s="22"/>
      <c r="E105" s="23" t="s">
        <v>108</v>
      </c>
      <c r="F105" s="31">
        <v>42170000</v>
      </c>
      <c r="G105" s="25" t="s">
        <v>161</v>
      </c>
      <c r="H105" s="23"/>
      <c r="I105" s="35">
        <v>64</v>
      </c>
      <c r="J105" s="36">
        <v>55</v>
      </c>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c r="FG105" s="34"/>
      <c r="FH105" s="34"/>
      <c r="FI105" s="34"/>
      <c r="FJ105" s="34"/>
      <c r="FK105" s="34"/>
      <c r="FL105" s="34"/>
      <c r="FM105" s="34"/>
      <c r="FN105" s="34"/>
      <c r="FO105" s="34"/>
      <c r="FP105" s="34"/>
      <c r="FQ105" s="34"/>
      <c r="FR105" s="34"/>
      <c r="FS105" s="34"/>
      <c r="FT105" s="34"/>
      <c r="FU105" s="34"/>
      <c r="FV105" s="34"/>
      <c r="FW105" s="34"/>
      <c r="FX105" s="34"/>
      <c r="FY105" s="34"/>
      <c r="FZ105" s="34"/>
      <c r="GA105" s="34"/>
      <c r="GB105" s="34"/>
      <c r="GC105" s="34"/>
      <c r="GD105" s="34"/>
      <c r="GE105" s="34"/>
      <c r="GF105" s="34"/>
      <c r="GG105" s="34"/>
      <c r="GH105" s="34"/>
      <c r="GI105" s="34"/>
      <c r="GJ105" s="34"/>
      <c r="GK105" s="34"/>
      <c r="GL105" s="34"/>
      <c r="GM105" s="34"/>
      <c r="GN105" s="34"/>
      <c r="GO105" s="34"/>
      <c r="GP105" s="34"/>
      <c r="GQ105" s="34"/>
      <c r="GR105" s="34"/>
      <c r="GS105" s="34"/>
      <c r="GT105" s="34"/>
      <c r="GU105" s="34"/>
      <c r="GV105" s="34"/>
      <c r="GW105" s="34"/>
      <c r="GX105" s="34"/>
      <c r="GY105" s="34"/>
      <c r="GZ105" s="34"/>
      <c r="HA105" s="34"/>
      <c r="HB105" s="34"/>
      <c r="HC105" s="34"/>
      <c r="HD105" s="34"/>
      <c r="HE105" s="34"/>
      <c r="HF105" s="34"/>
      <c r="HG105" s="34"/>
      <c r="HH105" s="34"/>
      <c r="HI105" s="34"/>
      <c r="HJ105" s="34"/>
      <c r="HK105" s="34"/>
      <c r="HL105" s="34"/>
      <c r="HM105" s="34"/>
      <c r="HN105" s="34"/>
      <c r="HO105" s="34"/>
      <c r="HP105" s="34"/>
      <c r="HQ105" s="34"/>
      <c r="HR105" s="34"/>
      <c r="HS105" s="34"/>
      <c r="HT105" s="34"/>
      <c r="HU105" s="34"/>
      <c r="HV105" s="34"/>
      <c r="HW105" s="34"/>
      <c r="HX105" s="34"/>
      <c r="HY105" s="34"/>
      <c r="HZ105" s="34"/>
      <c r="IA105" s="34"/>
      <c r="IB105" s="34"/>
      <c r="IC105" s="34"/>
      <c r="ID105" s="34"/>
      <c r="IE105" s="34"/>
      <c r="IF105" s="34"/>
      <c r="IG105" s="34"/>
    </row>
    <row r="106" s="1" customFormat="1" ht="28" customHeight="1" spans="1:241">
      <c r="A106" s="42"/>
      <c r="B106" s="39"/>
      <c r="C106" s="21"/>
      <c r="D106" s="22"/>
      <c r="E106" s="23" t="s">
        <v>108</v>
      </c>
      <c r="F106" s="31">
        <v>4400000</v>
      </c>
      <c r="G106" s="25" t="s">
        <v>162</v>
      </c>
      <c r="H106" s="23"/>
      <c r="I106" s="35">
        <v>65</v>
      </c>
      <c r="J106" s="36">
        <v>43</v>
      </c>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c r="GG106" s="34"/>
      <c r="GH106" s="34"/>
      <c r="GI106" s="34"/>
      <c r="GJ106" s="34"/>
      <c r="GK106" s="34"/>
      <c r="GL106" s="34"/>
      <c r="GM106" s="34"/>
      <c r="GN106" s="34"/>
      <c r="GO106" s="34"/>
      <c r="GP106" s="34"/>
      <c r="GQ106" s="34"/>
      <c r="GR106" s="34"/>
      <c r="GS106" s="34"/>
      <c r="GT106" s="34"/>
      <c r="GU106" s="34"/>
      <c r="GV106" s="34"/>
      <c r="GW106" s="34"/>
      <c r="GX106" s="34"/>
      <c r="GY106" s="34"/>
      <c r="GZ106" s="34"/>
      <c r="HA106" s="34"/>
      <c r="HB106" s="34"/>
      <c r="HC106" s="34"/>
      <c r="HD106" s="34"/>
      <c r="HE106" s="34"/>
      <c r="HF106" s="34"/>
      <c r="HG106" s="34"/>
      <c r="HH106" s="34"/>
      <c r="HI106" s="34"/>
      <c r="HJ106" s="34"/>
      <c r="HK106" s="34"/>
      <c r="HL106" s="34"/>
      <c r="HM106" s="34"/>
      <c r="HN106" s="34"/>
      <c r="HO106" s="34"/>
      <c r="HP106" s="34"/>
      <c r="HQ106" s="34"/>
      <c r="HR106" s="34"/>
      <c r="HS106" s="34"/>
      <c r="HT106" s="34"/>
      <c r="HU106" s="34"/>
      <c r="HV106" s="34"/>
      <c r="HW106" s="34"/>
      <c r="HX106" s="34"/>
      <c r="HY106" s="34"/>
      <c r="HZ106" s="34"/>
      <c r="IA106" s="34"/>
      <c r="IB106" s="34"/>
      <c r="IC106" s="34"/>
      <c r="ID106" s="34"/>
      <c r="IE106" s="34"/>
      <c r="IF106" s="34"/>
      <c r="IG106" s="34"/>
    </row>
    <row r="107" s="1" customFormat="1" ht="28" customHeight="1" spans="1:241">
      <c r="A107" s="42"/>
      <c r="B107" s="39"/>
      <c r="C107" s="21"/>
      <c r="D107" s="22"/>
      <c r="E107" s="23" t="s">
        <v>108</v>
      </c>
      <c r="F107" s="31">
        <v>3852460</v>
      </c>
      <c r="G107" s="25" t="s">
        <v>163</v>
      </c>
      <c r="H107" s="23"/>
      <c r="I107" s="35">
        <v>69</v>
      </c>
      <c r="J107" s="36">
        <v>60</v>
      </c>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c r="HL107" s="34"/>
      <c r="HM107" s="34"/>
      <c r="HN107" s="34"/>
      <c r="HO107" s="34"/>
      <c r="HP107" s="34"/>
      <c r="HQ107" s="34"/>
      <c r="HR107" s="34"/>
      <c r="HS107" s="34"/>
      <c r="HT107" s="34"/>
      <c r="HU107" s="34"/>
      <c r="HV107" s="34"/>
      <c r="HW107" s="34"/>
      <c r="HX107" s="34"/>
      <c r="HY107" s="34"/>
      <c r="HZ107" s="34"/>
      <c r="IA107" s="34"/>
      <c r="IB107" s="34"/>
      <c r="IC107" s="34"/>
      <c r="ID107" s="34"/>
      <c r="IE107" s="34"/>
      <c r="IF107" s="34"/>
      <c r="IG107" s="34"/>
    </row>
    <row r="108" s="1" customFormat="1" ht="28" customHeight="1" spans="1:241">
      <c r="A108" s="42"/>
      <c r="B108" s="39"/>
      <c r="C108" s="21"/>
      <c r="D108" s="22"/>
      <c r="E108" s="23" t="s">
        <v>164</v>
      </c>
      <c r="F108" s="31">
        <v>1906286</v>
      </c>
      <c r="G108" s="25" t="s">
        <v>163</v>
      </c>
      <c r="H108" s="23"/>
      <c r="I108" s="35">
        <v>69</v>
      </c>
      <c r="J108" s="36">
        <v>60</v>
      </c>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c r="HL108" s="34"/>
      <c r="HM108" s="34"/>
      <c r="HN108" s="34"/>
      <c r="HO108" s="34"/>
      <c r="HP108" s="34"/>
      <c r="HQ108" s="34"/>
      <c r="HR108" s="34"/>
      <c r="HS108" s="34"/>
      <c r="HT108" s="34"/>
      <c r="HU108" s="34"/>
      <c r="HV108" s="34"/>
      <c r="HW108" s="34"/>
      <c r="HX108" s="34"/>
      <c r="HY108" s="34"/>
      <c r="HZ108" s="34"/>
      <c r="IA108" s="34"/>
      <c r="IB108" s="34"/>
      <c r="IC108" s="34"/>
      <c r="ID108" s="34"/>
      <c r="IE108" s="34"/>
      <c r="IF108" s="34"/>
      <c r="IG108" s="34"/>
    </row>
    <row r="109" s="1" customFormat="1" ht="28" customHeight="1" spans="1:241">
      <c r="A109" s="42"/>
      <c r="B109" s="39"/>
      <c r="C109" s="21"/>
      <c r="D109" s="22"/>
      <c r="E109" s="23" t="s">
        <v>108</v>
      </c>
      <c r="F109" s="31">
        <v>1600000</v>
      </c>
      <c r="G109" s="25" t="s">
        <v>165</v>
      </c>
      <c r="H109" s="23"/>
      <c r="I109" s="35">
        <v>70</v>
      </c>
      <c r="J109" s="36">
        <v>59</v>
      </c>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c r="HL109" s="34"/>
      <c r="HM109" s="34"/>
      <c r="HN109" s="34"/>
      <c r="HO109" s="34"/>
      <c r="HP109" s="34"/>
      <c r="HQ109" s="34"/>
      <c r="HR109" s="34"/>
      <c r="HS109" s="34"/>
      <c r="HT109" s="34"/>
      <c r="HU109" s="34"/>
      <c r="HV109" s="34"/>
      <c r="HW109" s="34"/>
      <c r="HX109" s="34"/>
      <c r="HY109" s="34"/>
      <c r="HZ109" s="34"/>
      <c r="IA109" s="34"/>
      <c r="IB109" s="34"/>
      <c r="IC109" s="34"/>
      <c r="ID109" s="34"/>
      <c r="IE109" s="34"/>
      <c r="IF109" s="34"/>
      <c r="IG109" s="34"/>
    </row>
    <row r="110" s="1" customFormat="1" ht="28" customHeight="1" spans="1:241">
      <c r="A110" s="42"/>
      <c r="B110" s="39"/>
      <c r="C110" s="21"/>
      <c r="D110" s="22"/>
      <c r="E110" s="23" t="s">
        <v>108</v>
      </c>
      <c r="F110" s="31">
        <v>2601000</v>
      </c>
      <c r="G110" s="25" t="s">
        <v>166</v>
      </c>
      <c r="H110" s="23"/>
      <c r="I110" s="35">
        <v>71</v>
      </c>
      <c r="J110" s="36">
        <v>47</v>
      </c>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c r="HL110" s="34"/>
      <c r="HM110" s="34"/>
      <c r="HN110" s="34"/>
      <c r="HO110" s="34"/>
      <c r="HP110" s="34"/>
      <c r="HQ110" s="34"/>
      <c r="HR110" s="34"/>
      <c r="HS110" s="34"/>
      <c r="HT110" s="34"/>
      <c r="HU110" s="34"/>
      <c r="HV110" s="34"/>
      <c r="HW110" s="34"/>
      <c r="HX110" s="34"/>
      <c r="HY110" s="34"/>
      <c r="HZ110" s="34"/>
      <c r="IA110" s="34"/>
      <c r="IB110" s="34"/>
      <c r="IC110" s="34"/>
      <c r="ID110" s="34"/>
      <c r="IE110" s="34"/>
      <c r="IF110" s="34"/>
      <c r="IG110" s="34"/>
    </row>
    <row r="111" s="1" customFormat="1" ht="28" customHeight="1" spans="1:241">
      <c r="A111" s="42"/>
      <c r="B111" s="39"/>
      <c r="C111" s="21"/>
      <c r="D111" s="22"/>
      <c r="E111" s="23" t="s">
        <v>108</v>
      </c>
      <c r="F111" s="31">
        <v>6005772.7</v>
      </c>
      <c r="G111" s="25" t="s">
        <v>167</v>
      </c>
      <c r="H111" s="23"/>
      <c r="I111" s="35">
        <v>72</v>
      </c>
      <c r="J111" s="36">
        <v>46</v>
      </c>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c r="FG111" s="34"/>
      <c r="FH111" s="34"/>
      <c r="FI111" s="34"/>
      <c r="FJ111" s="34"/>
      <c r="FK111" s="34"/>
      <c r="FL111" s="34"/>
      <c r="FM111" s="34"/>
      <c r="FN111" s="34"/>
      <c r="FO111" s="34"/>
      <c r="FP111" s="34"/>
      <c r="FQ111" s="34"/>
      <c r="FR111" s="34"/>
      <c r="FS111" s="34"/>
      <c r="FT111" s="34"/>
      <c r="FU111" s="34"/>
      <c r="FV111" s="34"/>
      <c r="FW111" s="34"/>
      <c r="FX111" s="34"/>
      <c r="FY111" s="34"/>
      <c r="FZ111" s="34"/>
      <c r="GA111" s="34"/>
      <c r="GB111" s="34"/>
      <c r="GC111" s="34"/>
      <c r="GD111" s="34"/>
      <c r="GE111" s="34"/>
      <c r="GF111" s="34"/>
      <c r="GG111" s="34"/>
      <c r="GH111" s="34"/>
      <c r="GI111" s="34"/>
      <c r="GJ111" s="34"/>
      <c r="GK111" s="34"/>
      <c r="GL111" s="34"/>
      <c r="GM111" s="34"/>
      <c r="GN111" s="34"/>
      <c r="GO111" s="34"/>
      <c r="GP111" s="34"/>
      <c r="GQ111" s="34"/>
      <c r="GR111" s="34"/>
      <c r="GS111" s="34"/>
      <c r="GT111" s="34"/>
      <c r="GU111" s="34"/>
      <c r="GV111" s="34"/>
      <c r="GW111" s="34"/>
      <c r="GX111" s="34"/>
      <c r="GY111" s="34"/>
      <c r="GZ111" s="34"/>
      <c r="HA111" s="34"/>
      <c r="HB111" s="34"/>
      <c r="HC111" s="34"/>
      <c r="HD111" s="34"/>
      <c r="HE111" s="34"/>
      <c r="HF111" s="34"/>
      <c r="HG111" s="34"/>
      <c r="HH111" s="34"/>
      <c r="HI111" s="34"/>
      <c r="HJ111" s="34"/>
      <c r="HK111" s="34"/>
      <c r="HL111" s="34"/>
      <c r="HM111" s="34"/>
      <c r="HN111" s="34"/>
      <c r="HO111" s="34"/>
      <c r="HP111" s="34"/>
      <c r="HQ111" s="34"/>
      <c r="HR111" s="34"/>
      <c r="HS111" s="34"/>
      <c r="HT111" s="34"/>
      <c r="HU111" s="34"/>
      <c r="HV111" s="34"/>
      <c r="HW111" s="34"/>
      <c r="HX111" s="34"/>
      <c r="HY111" s="34"/>
      <c r="HZ111" s="34"/>
      <c r="IA111" s="34"/>
      <c r="IB111" s="34"/>
      <c r="IC111" s="34"/>
      <c r="ID111" s="34"/>
      <c r="IE111" s="34"/>
      <c r="IF111" s="34"/>
      <c r="IG111" s="34"/>
    </row>
    <row r="112" s="1" customFormat="1" ht="28" customHeight="1" spans="1:241">
      <c r="A112" s="42"/>
      <c r="B112" s="39"/>
      <c r="C112" s="21"/>
      <c r="D112" s="22"/>
      <c r="E112" s="23" t="s">
        <v>108</v>
      </c>
      <c r="F112" s="31">
        <v>1617503.1</v>
      </c>
      <c r="G112" s="25" t="s">
        <v>168</v>
      </c>
      <c r="H112" s="23"/>
      <c r="I112" s="35">
        <v>73</v>
      </c>
      <c r="J112" s="36">
        <v>48</v>
      </c>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c r="FG112" s="34"/>
      <c r="FH112" s="34"/>
      <c r="FI112" s="34"/>
      <c r="FJ112" s="34"/>
      <c r="FK112" s="34"/>
      <c r="FL112" s="34"/>
      <c r="FM112" s="34"/>
      <c r="FN112" s="34"/>
      <c r="FO112" s="34"/>
      <c r="FP112" s="34"/>
      <c r="FQ112" s="34"/>
      <c r="FR112" s="34"/>
      <c r="FS112" s="34"/>
      <c r="FT112" s="34"/>
      <c r="FU112" s="34"/>
      <c r="FV112" s="34"/>
      <c r="FW112" s="34"/>
      <c r="FX112" s="34"/>
      <c r="FY112" s="34"/>
      <c r="FZ112" s="34"/>
      <c r="GA112" s="34"/>
      <c r="GB112" s="34"/>
      <c r="GC112" s="34"/>
      <c r="GD112" s="34"/>
      <c r="GE112" s="34"/>
      <c r="GF112" s="34"/>
      <c r="GG112" s="34"/>
      <c r="GH112" s="34"/>
      <c r="GI112" s="34"/>
      <c r="GJ112" s="34"/>
      <c r="GK112" s="34"/>
      <c r="GL112" s="34"/>
      <c r="GM112" s="34"/>
      <c r="GN112" s="34"/>
      <c r="GO112" s="34"/>
      <c r="GP112" s="34"/>
      <c r="GQ112" s="34"/>
      <c r="GR112" s="34"/>
      <c r="GS112" s="34"/>
      <c r="GT112" s="34"/>
      <c r="GU112" s="34"/>
      <c r="GV112" s="34"/>
      <c r="GW112" s="34"/>
      <c r="GX112" s="34"/>
      <c r="GY112" s="34"/>
      <c r="GZ112" s="34"/>
      <c r="HA112" s="34"/>
      <c r="HB112" s="34"/>
      <c r="HC112" s="34"/>
      <c r="HD112" s="34"/>
      <c r="HE112" s="34"/>
      <c r="HF112" s="34"/>
      <c r="HG112" s="34"/>
      <c r="HH112" s="34"/>
      <c r="HI112" s="34"/>
      <c r="HJ112" s="34"/>
      <c r="HK112" s="34"/>
      <c r="HL112" s="34"/>
      <c r="HM112" s="34"/>
      <c r="HN112" s="34"/>
      <c r="HO112" s="34"/>
      <c r="HP112" s="34"/>
      <c r="HQ112" s="34"/>
      <c r="HR112" s="34"/>
      <c r="HS112" s="34"/>
      <c r="HT112" s="34"/>
      <c r="HU112" s="34"/>
      <c r="HV112" s="34"/>
      <c r="HW112" s="34"/>
      <c r="HX112" s="34"/>
      <c r="HY112" s="34"/>
      <c r="HZ112" s="34"/>
      <c r="IA112" s="34"/>
      <c r="IB112" s="34"/>
      <c r="IC112" s="34"/>
      <c r="ID112" s="34"/>
      <c r="IE112" s="34"/>
      <c r="IF112" s="34"/>
      <c r="IG112" s="34"/>
    </row>
    <row r="113" s="1" customFormat="1" ht="28" customHeight="1" spans="1:241">
      <c r="A113" s="42"/>
      <c r="B113" s="39"/>
      <c r="C113" s="21"/>
      <c r="D113" s="22"/>
      <c r="E113" s="23" t="s">
        <v>77</v>
      </c>
      <c r="F113" s="31">
        <v>1121600</v>
      </c>
      <c r="G113" s="25" t="s">
        <v>169</v>
      </c>
      <c r="H113" s="23"/>
      <c r="I113" s="35">
        <v>75</v>
      </c>
      <c r="J113" s="36">
        <v>45</v>
      </c>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34"/>
      <c r="FJ113" s="34"/>
      <c r="FK113" s="34"/>
      <c r="FL113" s="34"/>
      <c r="FM113" s="34"/>
      <c r="FN113" s="34"/>
      <c r="FO113" s="34"/>
      <c r="FP113" s="34"/>
      <c r="FQ113" s="34"/>
      <c r="FR113" s="34"/>
      <c r="FS113" s="34"/>
      <c r="FT113" s="34"/>
      <c r="FU113" s="34"/>
      <c r="FV113" s="34"/>
      <c r="FW113" s="34"/>
      <c r="FX113" s="34"/>
      <c r="FY113" s="34"/>
      <c r="FZ113" s="34"/>
      <c r="GA113" s="34"/>
      <c r="GB113" s="34"/>
      <c r="GC113" s="34"/>
      <c r="GD113" s="34"/>
      <c r="GE113" s="34"/>
      <c r="GF113" s="34"/>
      <c r="GG113" s="34"/>
      <c r="GH113" s="34"/>
      <c r="GI113" s="34"/>
      <c r="GJ113" s="34"/>
      <c r="GK113" s="34"/>
      <c r="GL113" s="34"/>
      <c r="GM113" s="34"/>
      <c r="GN113" s="34"/>
      <c r="GO113" s="34"/>
      <c r="GP113" s="34"/>
      <c r="GQ113" s="34"/>
      <c r="GR113" s="34"/>
      <c r="GS113" s="34"/>
      <c r="GT113" s="34"/>
      <c r="GU113" s="34"/>
      <c r="GV113" s="34"/>
      <c r="GW113" s="34"/>
      <c r="GX113" s="34"/>
      <c r="GY113" s="34"/>
      <c r="GZ113" s="34"/>
      <c r="HA113" s="34"/>
      <c r="HB113" s="34"/>
      <c r="HC113" s="34"/>
      <c r="HD113" s="34"/>
      <c r="HE113" s="34"/>
      <c r="HF113" s="34"/>
      <c r="HG113" s="34"/>
      <c r="HH113" s="34"/>
      <c r="HI113" s="34"/>
      <c r="HJ113" s="34"/>
      <c r="HK113" s="34"/>
      <c r="HL113" s="34"/>
      <c r="HM113" s="34"/>
      <c r="HN113" s="34"/>
      <c r="HO113" s="34"/>
      <c r="HP113" s="34"/>
      <c r="HQ113" s="34"/>
      <c r="HR113" s="34"/>
      <c r="HS113" s="34"/>
      <c r="HT113" s="34"/>
      <c r="HU113" s="34"/>
      <c r="HV113" s="34"/>
      <c r="HW113" s="34"/>
      <c r="HX113" s="34"/>
      <c r="HY113" s="34"/>
      <c r="HZ113" s="34"/>
      <c r="IA113" s="34"/>
      <c r="IB113" s="34"/>
      <c r="IC113" s="34"/>
      <c r="ID113" s="34"/>
      <c r="IE113" s="34"/>
      <c r="IF113" s="34"/>
      <c r="IG113" s="34"/>
    </row>
    <row r="114" s="1" customFormat="1" ht="33" customHeight="1" spans="1:241">
      <c r="A114" s="42"/>
      <c r="B114" s="39"/>
      <c r="C114" s="21"/>
      <c r="D114" s="22"/>
      <c r="E114" s="23" t="s">
        <v>77</v>
      </c>
      <c r="F114" s="31">
        <v>2278512</v>
      </c>
      <c r="G114" s="25" t="s">
        <v>170</v>
      </c>
      <c r="H114" s="23"/>
      <c r="I114" s="35">
        <v>77</v>
      </c>
      <c r="J114" s="36">
        <v>41</v>
      </c>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34"/>
      <c r="FL114" s="34"/>
      <c r="FM114" s="34"/>
      <c r="FN114" s="34"/>
      <c r="FO114" s="34"/>
      <c r="FP114" s="34"/>
      <c r="FQ114" s="34"/>
      <c r="FR114" s="34"/>
      <c r="FS114" s="34"/>
      <c r="FT114" s="34"/>
      <c r="FU114" s="34"/>
      <c r="FV114" s="34"/>
      <c r="FW114" s="34"/>
      <c r="FX114" s="34"/>
      <c r="FY114" s="34"/>
      <c r="FZ114" s="34"/>
      <c r="GA114" s="34"/>
      <c r="GB114" s="34"/>
      <c r="GC114" s="34"/>
      <c r="GD114" s="34"/>
      <c r="GE114" s="34"/>
      <c r="GF114" s="34"/>
      <c r="GG114" s="34"/>
      <c r="GH114" s="34"/>
      <c r="GI114" s="34"/>
      <c r="GJ114" s="34"/>
      <c r="GK114" s="34"/>
      <c r="GL114" s="34"/>
      <c r="GM114" s="34"/>
      <c r="GN114" s="34"/>
      <c r="GO114" s="34"/>
      <c r="GP114" s="34"/>
      <c r="GQ114" s="34"/>
      <c r="GR114" s="34"/>
      <c r="GS114" s="34"/>
      <c r="GT114" s="34"/>
      <c r="GU114" s="34"/>
      <c r="GV114" s="34"/>
      <c r="GW114" s="34"/>
      <c r="GX114" s="34"/>
      <c r="GY114" s="34"/>
      <c r="GZ114" s="34"/>
      <c r="HA114" s="34"/>
      <c r="HB114" s="34"/>
      <c r="HC114" s="34"/>
      <c r="HD114" s="34"/>
      <c r="HE114" s="34"/>
      <c r="HF114" s="34"/>
      <c r="HG114" s="34"/>
      <c r="HH114" s="34"/>
      <c r="HI114" s="34"/>
      <c r="HJ114" s="34"/>
      <c r="HK114" s="34"/>
      <c r="HL114" s="34"/>
      <c r="HM114" s="34"/>
      <c r="HN114" s="34"/>
      <c r="HO114" s="34"/>
      <c r="HP114" s="34"/>
      <c r="HQ114" s="34"/>
      <c r="HR114" s="34"/>
      <c r="HS114" s="34"/>
      <c r="HT114" s="34"/>
      <c r="HU114" s="34"/>
      <c r="HV114" s="34"/>
      <c r="HW114" s="34"/>
      <c r="HX114" s="34"/>
      <c r="HY114" s="34"/>
      <c r="HZ114" s="34"/>
      <c r="IA114" s="34"/>
      <c r="IB114" s="34"/>
      <c r="IC114" s="34"/>
      <c r="ID114" s="34"/>
      <c r="IE114" s="34"/>
      <c r="IF114" s="34"/>
      <c r="IG114" s="34"/>
    </row>
    <row r="115" s="1" customFormat="1" ht="28" customHeight="1" spans="1:241">
      <c r="A115" s="42"/>
      <c r="B115" s="39"/>
      <c r="C115" s="21"/>
      <c r="D115" s="22"/>
      <c r="E115" s="23" t="s">
        <v>103</v>
      </c>
      <c r="F115" s="26">
        <v>3100000</v>
      </c>
      <c r="G115" s="25" t="s">
        <v>171</v>
      </c>
      <c r="H115" s="23"/>
      <c r="I115" s="35">
        <v>62</v>
      </c>
      <c r="J115" s="36">
        <v>32</v>
      </c>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34"/>
      <c r="FL115" s="34"/>
      <c r="FM115" s="34"/>
      <c r="FN115" s="34"/>
      <c r="FO115" s="34"/>
      <c r="FP115" s="34"/>
      <c r="FQ115" s="34"/>
      <c r="FR115" s="34"/>
      <c r="FS115" s="34"/>
      <c r="FT115" s="34"/>
      <c r="FU115" s="34"/>
      <c r="FV115" s="34"/>
      <c r="FW115" s="34"/>
      <c r="FX115" s="34"/>
      <c r="FY115" s="34"/>
      <c r="FZ115" s="34"/>
      <c r="GA115" s="34"/>
      <c r="GB115" s="34"/>
      <c r="GC115" s="34"/>
      <c r="GD115" s="34"/>
      <c r="GE115" s="34"/>
      <c r="GF115" s="34"/>
      <c r="GG115" s="34"/>
      <c r="GH115" s="34"/>
      <c r="GI115" s="34"/>
      <c r="GJ115" s="34"/>
      <c r="GK115" s="34"/>
      <c r="GL115" s="34"/>
      <c r="GM115" s="34"/>
      <c r="GN115" s="34"/>
      <c r="GO115" s="34"/>
      <c r="GP115" s="34"/>
      <c r="GQ115" s="34"/>
      <c r="GR115" s="34"/>
      <c r="GS115" s="34"/>
      <c r="GT115" s="34"/>
      <c r="GU115" s="34"/>
      <c r="GV115" s="34"/>
      <c r="GW115" s="34"/>
      <c r="GX115" s="34"/>
      <c r="GY115" s="34"/>
      <c r="GZ115" s="34"/>
      <c r="HA115" s="34"/>
      <c r="HB115" s="34"/>
      <c r="HC115" s="34"/>
      <c r="HD115" s="34"/>
      <c r="HE115" s="34"/>
      <c r="HF115" s="34"/>
      <c r="HG115" s="34"/>
      <c r="HH115" s="34"/>
      <c r="HI115" s="34"/>
      <c r="HJ115" s="34"/>
      <c r="HK115" s="34"/>
      <c r="HL115" s="34"/>
      <c r="HM115" s="34"/>
      <c r="HN115" s="34"/>
      <c r="HO115" s="34"/>
      <c r="HP115" s="34"/>
      <c r="HQ115" s="34"/>
      <c r="HR115" s="34"/>
      <c r="HS115" s="34"/>
      <c r="HT115" s="34"/>
      <c r="HU115" s="34"/>
      <c r="HV115" s="34"/>
      <c r="HW115" s="34"/>
      <c r="HX115" s="34"/>
      <c r="HY115" s="34"/>
      <c r="HZ115" s="34"/>
      <c r="IA115" s="34"/>
      <c r="IB115" s="34"/>
      <c r="IC115" s="34"/>
      <c r="ID115" s="34"/>
      <c r="IE115" s="34"/>
      <c r="IF115" s="34"/>
      <c r="IG115" s="34"/>
    </row>
    <row r="116" s="1" customFormat="1" ht="28" customHeight="1" spans="1:241">
      <c r="A116" s="42"/>
      <c r="B116" s="39"/>
      <c r="C116" s="21"/>
      <c r="D116" s="22"/>
      <c r="E116" s="23" t="s">
        <v>172</v>
      </c>
      <c r="F116" s="26">
        <v>1605000</v>
      </c>
      <c r="G116" s="25" t="s">
        <v>173</v>
      </c>
      <c r="H116" s="23"/>
      <c r="I116" s="35">
        <v>79</v>
      </c>
      <c r="J116" s="36">
        <v>64</v>
      </c>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c r="FG116" s="34"/>
      <c r="FH116" s="34"/>
      <c r="FI116" s="34"/>
      <c r="FJ116" s="34"/>
      <c r="FK116" s="34"/>
      <c r="FL116" s="34"/>
      <c r="FM116" s="34"/>
      <c r="FN116" s="34"/>
      <c r="FO116" s="34"/>
      <c r="FP116" s="34"/>
      <c r="FQ116" s="34"/>
      <c r="FR116" s="34"/>
      <c r="FS116" s="34"/>
      <c r="FT116" s="34"/>
      <c r="FU116" s="34"/>
      <c r="FV116" s="34"/>
      <c r="FW116" s="34"/>
      <c r="FX116" s="34"/>
      <c r="FY116" s="34"/>
      <c r="FZ116" s="34"/>
      <c r="GA116" s="34"/>
      <c r="GB116" s="34"/>
      <c r="GC116" s="34"/>
      <c r="GD116" s="34"/>
      <c r="GE116" s="34"/>
      <c r="GF116" s="34"/>
      <c r="GG116" s="34"/>
      <c r="GH116" s="34"/>
      <c r="GI116" s="34"/>
      <c r="GJ116" s="34"/>
      <c r="GK116" s="34"/>
      <c r="GL116" s="34"/>
      <c r="GM116" s="34"/>
      <c r="GN116" s="34"/>
      <c r="GO116" s="34"/>
      <c r="GP116" s="34"/>
      <c r="GQ116" s="34"/>
      <c r="GR116" s="34"/>
      <c r="GS116" s="34"/>
      <c r="GT116" s="34"/>
      <c r="GU116" s="34"/>
      <c r="GV116" s="34"/>
      <c r="GW116" s="34"/>
      <c r="GX116" s="34"/>
      <c r="GY116" s="34"/>
      <c r="GZ116" s="34"/>
      <c r="HA116" s="34"/>
      <c r="HB116" s="34"/>
      <c r="HC116" s="34"/>
      <c r="HD116" s="34"/>
      <c r="HE116" s="34"/>
      <c r="HF116" s="34"/>
      <c r="HG116" s="34"/>
      <c r="HH116" s="34"/>
      <c r="HI116" s="34"/>
      <c r="HJ116" s="34"/>
      <c r="HK116" s="34"/>
      <c r="HL116" s="34"/>
      <c r="HM116" s="34"/>
      <c r="HN116" s="34"/>
      <c r="HO116" s="34"/>
      <c r="HP116" s="34"/>
      <c r="HQ116" s="34"/>
      <c r="HR116" s="34"/>
      <c r="HS116" s="34"/>
      <c r="HT116" s="34"/>
      <c r="HU116" s="34"/>
      <c r="HV116" s="34"/>
      <c r="HW116" s="34"/>
      <c r="HX116" s="34"/>
      <c r="HY116" s="34"/>
      <c r="HZ116" s="34"/>
      <c r="IA116" s="34"/>
      <c r="IB116" s="34"/>
      <c r="IC116" s="34"/>
      <c r="ID116" s="34"/>
      <c r="IE116" s="34"/>
      <c r="IF116" s="34"/>
      <c r="IG116" s="34"/>
    </row>
    <row r="117" s="1" customFormat="1" ht="28" customHeight="1" spans="1:241">
      <c r="A117" s="42"/>
      <c r="B117" s="39"/>
      <c r="C117" s="21"/>
      <c r="D117" s="22"/>
      <c r="E117" s="23" t="s">
        <v>68</v>
      </c>
      <c r="F117" s="26">
        <v>378201</v>
      </c>
      <c r="G117" s="25" t="s">
        <v>173</v>
      </c>
      <c r="H117" s="23"/>
      <c r="I117" s="35">
        <v>79</v>
      </c>
      <c r="J117" s="36">
        <v>64</v>
      </c>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c r="FG117" s="34"/>
      <c r="FH117" s="34"/>
      <c r="FI117" s="34"/>
      <c r="FJ117" s="34"/>
      <c r="FK117" s="34"/>
      <c r="FL117" s="34"/>
      <c r="FM117" s="34"/>
      <c r="FN117" s="34"/>
      <c r="FO117" s="34"/>
      <c r="FP117" s="34"/>
      <c r="FQ117" s="34"/>
      <c r="FR117" s="34"/>
      <c r="FS117" s="34"/>
      <c r="FT117" s="34"/>
      <c r="FU117" s="34"/>
      <c r="FV117" s="34"/>
      <c r="FW117" s="34"/>
      <c r="FX117" s="34"/>
      <c r="FY117" s="34"/>
      <c r="FZ117" s="34"/>
      <c r="GA117" s="34"/>
      <c r="GB117" s="34"/>
      <c r="GC117" s="34"/>
      <c r="GD117" s="34"/>
      <c r="GE117" s="34"/>
      <c r="GF117" s="34"/>
      <c r="GG117" s="34"/>
      <c r="GH117" s="34"/>
      <c r="GI117" s="34"/>
      <c r="GJ117" s="34"/>
      <c r="GK117" s="34"/>
      <c r="GL117" s="34"/>
      <c r="GM117" s="34"/>
      <c r="GN117" s="34"/>
      <c r="GO117" s="34"/>
      <c r="GP117" s="34"/>
      <c r="GQ117" s="34"/>
      <c r="GR117" s="34"/>
      <c r="GS117" s="34"/>
      <c r="GT117" s="34"/>
      <c r="GU117" s="34"/>
      <c r="GV117" s="34"/>
      <c r="GW117" s="34"/>
      <c r="GX117" s="34"/>
      <c r="GY117" s="34"/>
      <c r="GZ117" s="34"/>
      <c r="HA117" s="34"/>
      <c r="HB117" s="34"/>
      <c r="HC117" s="34"/>
      <c r="HD117" s="34"/>
      <c r="HE117" s="34"/>
      <c r="HF117" s="34"/>
      <c r="HG117" s="34"/>
      <c r="HH117" s="34"/>
      <c r="HI117" s="34"/>
      <c r="HJ117" s="34"/>
      <c r="HK117" s="34"/>
      <c r="HL117" s="34"/>
      <c r="HM117" s="34"/>
      <c r="HN117" s="34"/>
      <c r="HO117" s="34"/>
      <c r="HP117" s="34"/>
      <c r="HQ117" s="34"/>
      <c r="HR117" s="34"/>
      <c r="HS117" s="34"/>
      <c r="HT117" s="34"/>
      <c r="HU117" s="34"/>
      <c r="HV117" s="34"/>
      <c r="HW117" s="34"/>
      <c r="HX117" s="34"/>
      <c r="HY117" s="34"/>
      <c r="HZ117" s="34"/>
      <c r="IA117" s="34"/>
      <c r="IB117" s="34"/>
      <c r="IC117" s="34"/>
      <c r="ID117" s="34"/>
      <c r="IE117" s="34"/>
      <c r="IF117" s="34"/>
      <c r="IG117" s="34"/>
    </row>
    <row r="118" s="1" customFormat="1" ht="28" customHeight="1" spans="1:241">
      <c r="A118" s="42"/>
      <c r="B118" s="39"/>
      <c r="C118" s="21"/>
      <c r="D118" s="22"/>
      <c r="E118" s="23" t="s">
        <v>172</v>
      </c>
      <c r="F118" s="26">
        <v>998832</v>
      </c>
      <c r="G118" s="25" t="s">
        <v>174</v>
      </c>
      <c r="H118" s="23"/>
      <c r="I118" s="35">
        <v>80</v>
      </c>
      <c r="J118" s="36">
        <v>28</v>
      </c>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c r="FG118" s="34"/>
      <c r="FH118" s="34"/>
      <c r="FI118" s="34"/>
      <c r="FJ118" s="34"/>
      <c r="FK118" s="34"/>
      <c r="FL118" s="34"/>
      <c r="FM118" s="34"/>
      <c r="FN118" s="34"/>
      <c r="FO118" s="34"/>
      <c r="FP118" s="34"/>
      <c r="FQ118" s="34"/>
      <c r="FR118" s="34"/>
      <c r="FS118" s="34"/>
      <c r="FT118" s="34"/>
      <c r="FU118" s="34"/>
      <c r="FV118" s="34"/>
      <c r="FW118" s="34"/>
      <c r="FX118" s="34"/>
      <c r="FY118" s="34"/>
      <c r="FZ118" s="34"/>
      <c r="GA118" s="34"/>
      <c r="GB118" s="34"/>
      <c r="GC118" s="34"/>
      <c r="GD118" s="34"/>
      <c r="GE118" s="34"/>
      <c r="GF118" s="34"/>
      <c r="GG118" s="34"/>
      <c r="GH118" s="34"/>
      <c r="GI118" s="34"/>
      <c r="GJ118" s="34"/>
      <c r="GK118" s="34"/>
      <c r="GL118" s="34"/>
      <c r="GM118" s="34"/>
      <c r="GN118" s="34"/>
      <c r="GO118" s="34"/>
      <c r="GP118" s="34"/>
      <c r="GQ118" s="34"/>
      <c r="GR118" s="34"/>
      <c r="GS118" s="34"/>
      <c r="GT118" s="34"/>
      <c r="GU118" s="34"/>
      <c r="GV118" s="34"/>
      <c r="GW118" s="34"/>
      <c r="GX118" s="34"/>
      <c r="GY118" s="34"/>
      <c r="GZ118" s="34"/>
      <c r="HA118" s="34"/>
      <c r="HB118" s="34"/>
      <c r="HC118" s="34"/>
      <c r="HD118" s="34"/>
      <c r="HE118" s="34"/>
      <c r="HF118" s="34"/>
      <c r="HG118" s="34"/>
      <c r="HH118" s="34"/>
      <c r="HI118" s="34"/>
      <c r="HJ118" s="34"/>
      <c r="HK118" s="34"/>
      <c r="HL118" s="34"/>
      <c r="HM118" s="34"/>
      <c r="HN118" s="34"/>
      <c r="HO118" s="34"/>
      <c r="HP118" s="34"/>
      <c r="HQ118" s="34"/>
      <c r="HR118" s="34"/>
      <c r="HS118" s="34"/>
      <c r="HT118" s="34"/>
      <c r="HU118" s="34"/>
      <c r="HV118" s="34"/>
      <c r="HW118" s="34"/>
      <c r="HX118" s="34"/>
      <c r="HY118" s="34"/>
      <c r="HZ118" s="34"/>
      <c r="IA118" s="34"/>
      <c r="IB118" s="34"/>
      <c r="IC118" s="34"/>
      <c r="ID118" s="34"/>
      <c r="IE118" s="34"/>
      <c r="IF118" s="34"/>
      <c r="IG118" s="34"/>
    </row>
    <row r="119" s="1" customFormat="1" ht="28" customHeight="1" spans="1:241">
      <c r="A119" s="42"/>
      <c r="B119" s="39"/>
      <c r="C119" s="21"/>
      <c r="D119" s="22"/>
      <c r="E119" s="23" t="s">
        <v>175</v>
      </c>
      <c r="F119" s="26">
        <v>1836000</v>
      </c>
      <c r="G119" s="25" t="s">
        <v>176</v>
      </c>
      <c r="H119" s="23"/>
      <c r="I119" s="35">
        <v>81</v>
      </c>
      <c r="J119" s="36" t="s">
        <v>177</v>
      </c>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c r="FG119" s="34"/>
      <c r="FH119" s="34"/>
      <c r="FI119" s="34"/>
      <c r="FJ119" s="34"/>
      <c r="FK119" s="34"/>
      <c r="FL119" s="34"/>
      <c r="FM119" s="34"/>
      <c r="FN119" s="34"/>
      <c r="FO119" s="34"/>
      <c r="FP119" s="34"/>
      <c r="FQ119" s="34"/>
      <c r="FR119" s="34"/>
      <c r="FS119" s="34"/>
      <c r="FT119" s="34"/>
      <c r="FU119" s="34"/>
      <c r="FV119" s="34"/>
      <c r="FW119" s="34"/>
      <c r="FX119" s="34"/>
      <c r="FY119" s="34"/>
      <c r="FZ119" s="34"/>
      <c r="GA119" s="34"/>
      <c r="GB119" s="34"/>
      <c r="GC119" s="34"/>
      <c r="GD119" s="34"/>
      <c r="GE119" s="34"/>
      <c r="GF119" s="34"/>
      <c r="GG119" s="34"/>
      <c r="GH119" s="34"/>
      <c r="GI119" s="34"/>
      <c r="GJ119" s="34"/>
      <c r="GK119" s="34"/>
      <c r="GL119" s="34"/>
      <c r="GM119" s="34"/>
      <c r="GN119" s="34"/>
      <c r="GO119" s="34"/>
      <c r="GP119" s="34"/>
      <c r="GQ119" s="34"/>
      <c r="GR119" s="34"/>
      <c r="GS119" s="34"/>
      <c r="GT119" s="34"/>
      <c r="GU119" s="34"/>
      <c r="GV119" s="34"/>
      <c r="GW119" s="34"/>
      <c r="GX119" s="34"/>
      <c r="GY119" s="34"/>
      <c r="GZ119" s="34"/>
      <c r="HA119" s="34"/>
      <c r="HB119" s="34"/>
      <c r="HC119" s="34"/>
      <c r="HD119" s="34"/>
      <c r="HE119" s="34"/>
      <c r="HF119" s="34"/>
      <c r="HG119" s="34"/>
      <c r="HH119" s="34"/>
      <c r="HI119" s="34"/>
      <c r="HJ119" s="34"/>
      <c r="HK119" s="34"/>
      <c r="HL119" s="34"/>
      <c r="HM119" s="34"/>
      <c r="HN119" s="34"/>
      <c r="HO119" s="34"/>
      <c r="HP119" s="34"/>
      <c r="HQ119" s="34"/>
      <c r="HR119" s="34"/>
      <c r="HS119" s="34"/>
      <c r="HT119" s="34"/>
      <c r="HU119" s="34"/>
      <c r="HV119" s="34"/>
      <c r="HW119" s="34"/>
      <c r="HX119" s="34"/>
      <c r="HY119" s="34"/>
      <c r="HZ119" s="34"/>
      <c r="IA119" s="34"/>
      <c r="IB119" s="34"/>
      <c r="IC119" s="34"/>
      <c r="ID119" s="34"/>
      <c r="IE119" s="34"/>
      <c r="IF119" s="34"/>
      <c r="IG119" s="34"/>
    </row>
    <row r="120" s="1" customFormat="1" ht="28" customHeight="1" spans="1:241">
      <c r="A120" s="42"/>
      <c r="B120" s="39"/>
      <c r="C120" s="21"/>
      <c r="D120" s="22"/>
      <c r="E120" s="23" t="s">
        <v>175</v>
      </c>
      <c r="F120" s="26">
        <v>6514154.7</v>
      </c>
      <c r="G120" s="25" t="s">
        <v>178</v>
      </c>
      <c r="H120" s="23"/>
      <c r="I120" s="35">
        <v>82</v>
      </c>
      <c r="J120" s="36">
        <v>71</v>
      </c>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c r="FG120" s="34"/>
      <c r="FH120" s="34"/>
      <c r="FI120" s="34"/>
      <c r="FJ120" s="34"/>
      <c r="FK120" s="34"/>
      <c r="FL120" s="34"/>
      <c r="FM120" s="34"/>
      <c r="FN120" s="34"/>
      <c r="FO120" s="34"/>
      <c r="FP120" s="34"/>
      <c r="FQ120" s="34"/>
      <c r="FR120" s="34"/>
      <c r="FS120" s="34"/>
      <c r="FT120" s="34"/>
      <c r="FU120" s="34"/>
      <c r="FV120" s="34"/>
      <c r="FW120" s="34"/>
      <c r="FX120" s="34"/>
      <c r="FY120" s="34"/>
      <c r="FZ120" s="34"/>
      <c r="GA120" s="34"/>
      <c r="GB120" s="34"/>
      <c r="GC120" s="34"/>
      <c r="GD120" s="34"/>
      <c r="GE120" s="34"/>
      <c r="GF120" s="34"/>
      <c r="GG120" s="34"/>
      <c r="GH120" s="34"/>
      <c r="GI120" s="34"/>
      <c r="GJ120" s="34"/>
      <c r="GK120" s="34"/>
      <c r="GL120" s="34"/>
      <c r="GM120" s="34"/>
      <c r="GN120" s="34"/>
      <c r="GO120" s="34"/>
      <c r="GP120" s="34"/>
      <c r="GQ120" s="34"/>
      <c r="GR120" s="34"/>
      <c r="GS120" s="34"/>
      <c r="GT120" s="34"/>
      <c r="GU120" s="34"/>
      <c r="GV120" s="34"/>
      <c r="GW120" s="34"/>
      <c r="GX120" s="34"/>
      <c r="GY120" s="34"/>
      <c r="GZ120" s="34"/>
      <c r="HA120" s="34"/>
      <c r="HB120" s="34"/>
      <c r="HC120" s="34"/>
      <c r="HD120" s="34"/>
      <c r="HE120" s="34"/>
      <c r="HF120" s="34"/>
      <c r="HG120" s="34"/>
      <c r="HH120" s="34"/>
      <c r="HI120" s="34"/>
      <c r="HJ120" s="34"/>
      <c r="HK120" s="34"/>
      <c r="HL120" s="34"/>
      <c r="HM120" s="34"/>
      <c r="HN120" s="34"/>
      <c r="HO120" s="34"/>
      <c r="HP120" s="34"/>
      <c r="HQ120" s="34"/>
      <c r="HR120" s="34"/>
      <c r="HS120" s="34"/>
      <c r="HT120" s="34"/>
      <c r="HU120" s="34"/>
      <c r="HV120" s="34"/>
      <c r="HW120" s="34"/>
      <c r="HX120" s="34"/>
      <c r="HY120" s="34"/>
      <c r="HZ120" s="34"/>
      <c r="IA120" s="34"/>
      <c r="IB120" s="34"/>
      <c r="IC120" s="34"/>
      <c r="ID120" s="34"/>
      <c r="IE120" s="34"/>
      <c r="IF120" s="34"/>
      <c r="IG120" s="34"/>
    </row>
    <row r="121" s="1" customFormat="1" ht="28" customHeight="1" spans="1:241">
      <c r="A121" s="42"/>
      <c r="B121" s="39"/>
      <c r="C121" s="21"/>
      <c r="D121" s="22"/>
      <c r="E121" s="23" t="s">
        <v>80</v>
      </c>
      <c r="F121" s="26">
        <v>5765125.6</v>
      </c>
      <c r="G121" s="25" t="s">
        <v>178</v>
      </c>
      <c r="H121" s="23"/>
      <c r="I121" s="35">
        <v>82</v>
      </c>
      <c r="J121" s="36">
        <v>71</v>
      </c>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c r="FG121" s="34"/>
      <c r="FH121" s="34"/>
      <c r="FI121" s="34"/>
      <c r="FJ121" s="34"/>
      <c r="FK121" s="34"/>
      <c r="FL121" s="34"/>
      <c r="FM121" s="34"/>
      <c r="FN121" s="34"/>
      <c r="FO121" s="34"/>
      <c r="FP121" s="34"/>
      <c r="FQ121" s="34"/>
      <c r="FR121" s="34"/>
      <c r="FS121" s="34"/>
      <c r="FT121" s="34"/>
      <c r="FU121" s="34"/>
      <c r="FV121" s="34"/>
      <c r="FW121" s="34"/>
      <c r="FX121" s="34"/>
      <c r="FY121" s="34"/>
      <c r="FZ121" s="34"/>
      <c r="GA121" s="34"/>
      <c r="GB121" s="34"/>
      <c r="GC121" s="34"/>
      <c r="GD121" s="34"/>
      <c r="GE121" s="34"/>
      <c r="GF121" s="34"/>
      <c r="GG121" s="34"/>
      <c r="GH121" s="34"/>
      <c r="GI121" s="34"/>
      <c r="GJ121" s="34"/>
      <c r="GK121" s="34"/>
      <c r="GL121" s="34"/>
      <c r="GM121" s="34"/>
      <c r="GN121" s="34"/>
      <c r="GO121" s="34"/>
      <c r="GP121" s="34"/>
      <c r="GQ121" s="34"/>
      <c r="GR121" s="34"/>
      <c r="GS121" s="34"/>
      <c r="GT121" s="34"/>
      <c r="GU121" s="34"/>
      <c r="GV121" s="34"/>
      <c r="GW121" s="34"/>
      <c r="GX121" s="34"/>
      <c r="GY121" s="34"/>
      <c r="GZ121" s="34"/>
      <c r="HA121" s="34"/>
      <c r="HB121" s="34"/>
      <c r="HC121" s="34"/>
      <c r="HD121" s="34"/>
      <c r="HE121" s="34"/>
      <c r="HF121" s="34"/>
      <c r="HG121" s="34"/>
      <c r="HH121" s="34"/>
      <c r="HI121" s="34"/>
      <c r="HJ121" s="34"/>
      <c r="HK121" s="34"/>
      <c r="HL121" s="34"/>
      <c r="HM121" s="34"/>
      <c r="HN121" s="34"/>
      <c r="HO121" s="34"/>
      <c r="HP121" s="34"/>
      <c r="HQ121" s="34"/>
      <c r="HR121" s="34"/>
      <c r="HS121" s="34"/>
      <c r="HT121" s="34"/>
      <c r="HU121" s="34"/>
      <c r="HV121" s="34"/>
      <c r="HW121" s="34"/>
      <c r="HX121" s="34"/>
      <c r="HY121" s="34"/>
      <c r="HZ121" s="34"/>
      <c r="IA121" s="34"/>
      <c r="IB121" s="34"/>
      <c r="IC121" s="34"/>
      <c r="ID121" s="34"/>
      <c r="IE121" s="34"/>
      <c r="IF121" s="34"/>
      <c r="IG121" s="34"/>
    </row>
    <row r="122" s="1" customFormat="1" ht="28" customHeight="1" spans="1:241">
      <c r="A122" s="42"/>
      <c r="B122" s="39"/>
      <c r="C122" s="21"/>
      <c r="D122" s="22"/>
      <c r="E122" s="23" t="s">
        <v>179</v>
      </c>
      <c r="F122" s="26">
        <v>834811.83</v>
      </c>
      <c r="G122" s="25" t="s">
        <v>178</v>
      </c>
      <c r="H122" s="23"/>
      <c r="I122" s="35">
        <v>82</v>
      </c>
      <c r="J122" s="36">
        <v>71</v>
      </c>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c r="FJ122" s="34"/>
      <c r="FK122" s="34"/>
      <c r="FL122" s="34"/>
      <c r="FM122" s="34"/>
      <c r="FN122" s="34"/>
      <c r="FO122" s="34"/>
      <c r="FP122" s="34"/>
      <c r="FQ122" s="34"/>
      <c r="FR122" s="34"/>
      <c r="FS122" s="34"/>
      <c r="FT122" s="34"/>
      <c r="FU122" s="34"/>
      <c r="FV122" s="34"/>
      <c r="FW122" s="34"/>
      <c r="FX122" s="34"/>
      <c r="FY122" s="34"/>
      <c r="FZ122" s="34"/>
      <c r="GA122" s="34"/>
      <c r="GB122" s="34"/>
      <c r="GC122" s="34"/>
      <c r="GD122" s="34"/>
      <c r="GE122" s="34"/>
      <c r="GF122" s="34"/>
      <c r="GG122" s="34"/>
      <c r="GH122" s="34"/>
      <c r="GI122" s="34"/>
      <c r="GJ122" s="34"/>
      <c r="GK122" s="34"/>
      <c r="GL122" s="34"/>
      <c r="GM122" s="34"/>
      <c r="GN122" s="34"/>
      <c r="GO122" s="34"/>
      <c r="GP122" s="34"/>
      <c r="GQ122" s="34"/>
      <c r="GR122" s="34"/>
      <c r="GS122" s="34"/>
      <c r="GT122" s="34"/>
      <c r="GU122" s="34"/>
      <c r="GV122" s="34"/>
      <c r="GW122" s="34"/>
      <c r="GX122" s="34"/>
      <c r="GY122" s="34"/>
      <c r="GZ122" s="34"/>
      <c r="HA122" s="34"/>
      <c r="HB122" s="34"/>
      <c r="HC122" s="34"/>
      <c r="HD122" s="34"/>
      <c r="HE122" s="34"/>
      <c r="HF122" s="34"/>
      <c r="HG122" s="34"/>
      <c r="HH122" s="34"/>
      <c r="HI122" s="34"/>
      <c r="HJ122" s="34"/>
      <c r="HK122" s="34"/>
      <c r="HL122" s="34"/>
      <c r="HM122" s="34"/>
      <c r="HN122" s="34"/>
      <c r="HO122" s="34"/>
      <c r="HP122" s="34"/>
      <c r="HQ122" s="34"/>
      <c r="HR122" s="34"/>
      <c r="HS122" s="34"/>
      <c r="HT122" s="34"/>
      <c r="HU122" s="34"/>
      <c r="HV122" s="34"/>
      <c r="HW122" s="34"/>
      <c r="HX122" s="34"/>
      <c r="HY122" s="34"/>
      <c r="HZ122" s="34"/>
      <c r="IA122" s="34"/>
      <c r="IB122" s="34"/>
      <c r="IC122" s="34"/>
      <c r="ID122" s="34"/>
      <c r="IE122" s="34"/>
      <c r="IF122" s="34"/>
      <c r="IG122" s="34"/>
    </row>
    <row r="123" s="1" customFormat="1" ht="28" customHeight="1" spans="1:241">
      <c r="A123" s="42"/>
      <c r="B123" s="39"/>
      <c r="C123" s="21"/>
      <c r="D123" s="22"/>
      <c r="E123" s="23" t="s">
        <v>180</v>
      </c>
      <c r="F123" s="26">
        <v>2855839</v>
      </c>
      <c r="G123" s="25" t="s">
        <v>181</v>
      </c>
      <c r="H123" s="23"/>
      <c r="I123" s="35">
        <v>83</v>
      </c>
      <c r="J123" s="36">
        <v>72</v>
      </c>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c r="FG123" s="34"/>
      <c r="FH123" s="34"/>
      <c r="FI123" s="34"/>
      <c r="FJ123" s="34"/>
      <c r="FK123" s="34"/>
      <c r="FL123" s="34"/>
      <c r="FM123" s="34"/>
      <c r="FN123" s="34"/>
      <c r="FO123" s="34"/>
      <c r="FP123" s="34"/>
      <c r="FQ123" s="34"/>
      <c r="FR123" s="34"/>
      <c r="FS123" s="34"/>
      <c r="FT123" s="34"/>
      <c r="FU123" s="34"/>
      <c r="FV123" s="34"/>
      <c r="FW123" s="34"/>
      <c r="FX123" s="34"/>
      <c r="FY123" s="34"/>
      <c r="FZ123" s="34"/>
      <c r="GA123" s="34"/>
      <c r="GB123" s="34"/>
      <c r="GC123" s="34"/>
      <c r="GD123" s="34"/>
      <c r="GE123" s="34"/>
      <c r="GF123" s="34"/>
      <c r="GG123" s="34"/>
      <c r="GH123" s="34"/>
      <c r="GI123" s="34"/>
      <c r="GJ123" s="34"/>
      <c r="GK123" s="34"/>
      <c r="GL123" s="34"/>
      <c r="GM123" s="34"/>
      <c r="GN123" s="34"/>
      <c r="GO123" s="34"/>
      <c r="GP123" s="34"/>
      <c r="GQ123" s="34"/>
      <c r="GR123" s="34"/>
      <c r="GS123" s="34"/>
      <c r="GT123" s="34"/>
      <c r="GU123" s="34"/>
      <c r="GV123" s="34"/>
      <c r="GW123" s="34"/>
      <c r="GX123" s="34"/>
      <c r="GY123" s="34"/>
      <c r="GZ123" s="34"/>
      <c r="HA123" s="34"/>
      <c r="HB123" s="34"/>
      <c r="HC123" s="34"/>
      <c r="HD123" s="34"/>
      <c r="HE123" s="34"/>
      <c r="HF123" s="34"/>
      <c r="HG123" s="34"/>
      <c r="HH123" s="34"/>
      <c r="HI123" s="34"/>
      <c r="HJ123" s="34"/>
      <c r="HK123" s="34"/>
      <c r="HL123" s="34"/>
      <c r="HM123" s="34"/>
      <c r="HN123" s="34"/>
      <c r="HO123" s="34"/>
      <c r="HP123" s="34"/>
      <c r="HQ123" s="34"/>
      <c r="HR123" s="34"/>
      <c r="HS123" s="34"/>
      <c r="HT123" s="34"/>
      <c r="HU123" s="34"/>
      <c r="HV123" s="34"/>
      <c r="HW123" s="34"/>
      <c r="HX123" s="34"/>
      <c r="HY123" s="34"/>
      <c r="HZ123" s="34"/>
      <c r="IA123" s="34"/>
      <c r="IB123" s="34"/>
      <c r="IC123" s="34"/>
      <c r="ID123" s="34"/>
      <c r="IE123" s="34"/>
      <c r="IF123" s="34"/>
      <c r="IG123" s="34"/>
    </row>
    <row r="124" s="1" customFormat="1" ht="28" customHeight="1" spans="1:241">
      <c r="A124" s="42"/>
      <c r="B124" s="39"/>
      <c r="C124" s="21"/>
      <c r="D124" s="22"/>
      <c r="E124" s="23" t="s">
        <v>80</v>
      </c>
      <c r="F124" s="26">
        <v>3997500</v>
      </c>
      <c r="G124" s="25" t="s">
        <v>181</v>
      </c>
      <c r="H124" s="23"/>
      <c r="I124" s="35">
        <v>83</v>
      </c>
      <c r="J124" s="36">
        <v>72</v>
      </c>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c r="FG124" s="34"/>
      <c r="FH124" s="34"/>
      <c r="FI124" s="34"/>
      <c r="FJ124" s="34"/>
      <c r="FK124" s="34"/>
      <c r="FL124" s="34"/>
      <c r="FM124" s="34"/>
      <c r="FN124" s="34"/>
      <c r="FO124" s="34"/>
      <c r="FP124" s="34"/>
      <c r="FQ124" s="34"/>
      <c r="FR124" s="34"/>
      <c r="FS124" s="34"/>
      <c r="FT124" s="34"/>
      <c r="FU124" s="34"/>
      <c r="FV124" s="34"/>
      <c r="FW124" s="34"/>
      <c r="FX124" s="34"/>
      <c r="FY124" s="34"/>
      <c r="FZ124" s="34"/>
      <c r="GA124" s="34"/>
      <c r="GB124" s="34"/>
      <c r="GC124" s="34"/>
      <c r="GD124" s="34"/>
      <c r="GE124" s="34"/>
      <c r="GF124" s="34"/>
      <c r="GG124" s="34"/>
      <c r="GH124" s="34"/>
      <c r="GI124" s="34"/>
      <c r="GJ124" s="34"/>
      <c r="GK124" s="34"/>
      <c r="GL124" s="34"/>
      <c r="GM124" s="34"/>
      <c r="GN124" s="34"/>
      <c r="GO124" s="34"/>
      <c r="GP124" s="34"/>
      <c r="GQ124" s="34"/>
      <c r="GR124" s="34"/>
      <c r="GS124" s="34"/>
      <c r="GT124" s="34"/>
      <c r="GU124" s="34"/>
      <c r="GV124" s="34"/>
      <c r="GW124" s="34"/>
      <c r="GX124" s="34"/>
      <c r="GY124" s="34"/>
      <c r="GZ124" s="34"/>
      <c r="HA124" s="34"/>
      <c r="HB124" s="34"/>
      <c r="HC124" s="34"/>
      <c r="HD124" s="34"/>
      <c r="HE124" s="34"/>
      <c r="HF124" s="34"/>
      <c r="HG124" s="34"/>
      <c r="HH124" s="34"/>
      <c r="HI124" s="34"/>
      <c r="HJ124" s="34"/>
      <c r="HK124" s="34"/>
      <c r="HL124" s="34"/>
      <c r="HM124" s="34"/>
      <c r="HN124" s="34"/>
      <c r="HO124" s="34"/>
      <c r="HP124" s="34"/>
      <c r="HQ124" s="34"/>
      <c r="HR124" s="34"/>
      <c r="HS124" s="34"/>
      <c r="HT124" s="34"/>
      <c r="HU124" s="34"/>
      <c r="HV124" s="34"/>
      <c r="HW124" s="34"/>
      <c r="HX124" s="34"/>
      <c r="HY124" s="34"/>
      <c r="HZ124" s="34"/>
      <c r="IA124" s="34"/>
      <c r="IB124" s="34"/>
      <c r="IC124" s="34"/>
      <c r="ID124" s="34"/>
      <c r="IE124" s="34"/>
      <c r="IF124" s="34"/>
      <c r="IG124" s="34"/>
    </row>
    <row r="125" s="1" customFormat="1" ht="28" customHeight="1" spans="1:241">
      <c r="A125" s="42"/>
      <c r="B125" s="39"/>
      <c r="C125" s="21"/>
      <c r="D125" s="22"/>
      <c r="E125" s="23" t="s">
        <v>148</v>
      </c>
      <c r="F125" s="31">
        <v>1906286.03</v>
      </c>
      <c r="G125" s="25" t="s">
        <v>163</v>
      </c>
      <c r="H125" s="23"/>
      <c r="I125" s="35">
        <v>69</v>
      </c>
      <c r="J125" s="36">
        <v>60</v>
      </c>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c r="EE125" s="34"/>
      <c r="EF125" s="34"/>
      <c r="EG125" s="34"/>
      <c r="EH125" s="34"/>
      <c r="EI125" s="34"/>
      <c r="EJ125" s="34"/>
      <c r="EK125" s="34"/>
      <c r="EL125" s="34"/>
      <c r="EM125" s="34"/>
      <c r="EN125" s="34"/>
      <c r="EO125" s="34"/>
      <c r="EP125" s="34"/>
      <c r="EQ125" s="34"/>
      <c r="ER125" s="34"/>
      <c r="ES125" s="34"/>
      <c r="ET125" s="34"/>
      <c r="EU125" s="34"/>
      <c r="EV125" s="34"/>
      <c r="EW125" s="34"/>
      <c r="EX125" s="34"/>
      <c r="EY125" s="34"/>
      <c r="EZ125" s="34"/>
      <c r="FA125" s="34"/>
      <c r="FB125" s="34"/>
      <c r="FC125" s="34"/>
      <c r="FD125" s="34"/>
      <c r="FE125" s="34"/>
      <c r="FF125" s="34"/>
      <c r="FG125" s="34"/>
      <c r="FH125" s="34"/>
      <c r="FI125" s="34"/>
      <c r="FJ125" s="34"/>
      <c r="FK125" s="34"/>
      <c r="FL125" s="34"/>
      <c r="FM125" s="34"/>
      <c r="FN125" s="34"/>
      <c r="FO125" s="34"/>
      <c r="FP125" s="34"/>
      <c r="FQ125" s="34"/>
      <c r="FR125" s="34"/>
      <c r="FS125" s="34"/>
      <c r="FT125" s="34"/>
      <c r="FU125" s="34"/>
      <c r="FV125" s="34"/>
      <c r="FW125" s="34"/>
      <c r="FX125" s="34"/>
      <c r="FY125" s="34"/>
      <c r="FZ125" s="34"/>
      <c r="GA125" s="34"/>
      <c r="GB125" s="34"/>
      <c r="GC125" s="34"/>
      <c r="GD125" s="34"/>
      <c r="GE125" s="34"/>
      <c r="GF125" s="34"/>
      <c r="GG125" s="34"/>
      <c r="GH125" s="34"/>
      <c r="GI125" s="34"/>
      <c r="GJ125" s="34"/>
      <c r="GK125" s="34"/>
      <c r="GL125" s="34"/>
      <c r="GM125" s="34"/>
      <c r="GN125" s="34"/>
      <c r="GO125" s="34"/>
      <c r="GP125" s="34"/>
      <c r="GQ125" s="34"/>
      <c r="GR125" s="34"/>
      <c r="GS125" s="34"/>
      <c r="GT125" s="34"/>
      <c r="GU125" s="34"/>
      <c r="GV125" s="34"/>
      <c r="GW125" s="34"/>
      <c r="GX125" s="34"/>
      <c r="GY125" s="34"/>
      <c r="GZ125" s="34"/>
      <c r="HA125" s="34"/>
      <c r="HB125" s="34"/>
      <c r="HC125" s="34"/>
      <c r="HD125" s="34"/>
      <c r="HE125" s="34"/>
      <c r="HF125" s="34"/>
      <c r="HG125" s="34"/>
      <c r="HH125" s="34"/>
      <c r="HI125" s="34"/>
      <c r="HJ125" s="34"/>
      <c r="HK125" s="34"/>
      <c r="HL125" s="34"/>
      <c r="HM125" s="34"/>
      <c r="HN125" s="34"/>
      <c r="HO125" s="34"/>
      <c r="HP125" s="34"/>
      <c r="HQ125" s="34"/>
      <c r="HR125" s="34"/>
      <c r="HS125" s="34"/>
      <c r="HT125" s="34"/>
      <c r="HU125" s="34"/>
      <c r="HV125" s="34"/>
      <c r="HW125" s="34"/>
      <c r="HX125" s="34"/>
      <c r="HY125" s="34"/>
      <c r="HZ125" s="34"/>
      <c r="IA125" s="34"/>
      <c r="IB125" s="34"/>
      <c r="IC125" s="34"/>
      <c r="ID125" s="34"/>
      <c r="IE125" s="34"/>
      <c r="IF125" s="34"/>
      <c r="IG125" s="34"/>
    </row>
    <row r="126" s="1" customFormat="1" ht="28" customHeight="1" spans="1:241">
      <c r="A126" s="42"/>
      <c r="B126" s="39"/>
      <c r="C126" s="21"/>
      <c r="D126" s="22"/>
      <c r="E126" s="23" t="s">
        <v>129</v>
      </c>
      <c r="F126" s="26">
        <v>1599000</v>
      </c>
      <c r="G126" s="25" t="s">
        <v>181</v>
      </c>
      <c r="H126" s="23"/>
      <c r="I126" s="35">
        <v>83</v>
      </c>
      <c r="J126" s="36">
        <v>72</v>
      </c>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c r="EL126" s="34"/>
      <c r="EM126" s="34"/>
      <c r="EN126" s="34"/>
      <c r="EO126" s="34"/>
      <c r="EP126" s="34"/>
      <c r="EQ126" s="34"/>
      <c r="ER126" s="34"/>
      <c r="ES126" s="34"/>
      <c r="ET126" s="34"/>
      <c r="EU126" s="34"/>
      <c r="EV126" s="34"/>
      <c r="EW126" s="34"/>
      <c r="EX126" s="34"/>
      <c r="EY126" s="34"/>
      <c r="EZ126" s="34"/>
      <c r="FA126" s="34"/>
      <c r="FB126" s="34"/>
      <c r="FC126" s="34"/>
      <c r="FD126" s="34"/>
      <c r="FE126" s="34"/>
      <c r="FF126" s="34"/>
      <c r="FG126" s="34"/>
      <c r="FH126" s="34"/>
      <c r="FI126" s="34"/>
      <c r="FJ126" s="34"/>
      <c r="FK126" s="34"/>
      <c r="FL126" s="34"/>
      <c r="FM126" s="34"/>
      <c r="FN126" s="34"/>
      <c r="FO126" s="34"/>
      <c r="FP126" s="34"/>
      <c r="FQ126" s="34"/>
      <c r="FR126" s="34"/>
      <c r="FS126" s="34"/>
      <c r="FT126" s="34"/>
      <c r="FU126" s="34"/>
      <c r="FV126" s="34"/>
      <c r="FW126" s="34"/>
      <c r="FX126" s="34"/>
      <c r="FY126" s="34"/>
      <c r="FZ126" s="34"/>
      <c r="GA126" s="34"/>
      <c r="GB126" s="34"/>
      <c r="GC126" s="34"/>
      <c r="GD126" s="34"/>
      <c r="GE126" s="34"/>
      <c r="GF126" s="34"/>
      <c r="GG126" s="34"/>
      <c r="GH126" s="34"/>
      <c r="GI126" s="34"/>
      <c r="GJ126" s="34"/>
      <c r="GK126" s="34"/>
      <c r="GL126" s="34"/>
      <c r="GM126" s="34"/>
      <c r="GN126" s="34"/>
      <c r="GO126" s="34"/>
      <c r="GP126" s="34"/>
      <c r="GQ126" s="34"/>
      <c r="GR126" s="34"/>
      <c r="GS126" s="34"/>
      <c r="GT126" s="34"/>
      <c r="GU126" s="34"/>
      <c r="GV126" s="34"/>
      <c r="GW126" s="34"/>
      <c r="GX126" s="34"/>
      <c r="GY126" s="34"/>
      <c r="GZ126" s="34"/>
      <c r="HA126" s="34"/>
      <c r="HB126" s="34"/>
      <c r="HC126" s="34"/>
      <c r="HD126" s="34"/>
      <c r="HE126" s="34"/>
      <c r="HF126" s="34"/>
      <c r="HG126" s="34"/>
      <c r="HH126" s="34"/>
      <c r="HI126" s="34"/>
      <c r="HJ126" s="34"/>
      <c r="HK126" s="34"/>
      <c r="HL126" s="34"/>
      <c r="HM126" s="34"/>
      <c r="HN126" s="34"/>
      <c r="HO126" s="34"/>
      <c r="HP126" s="34"/>
      <c r="HQ126" s="34"/>
      <c r="HR126" s="34"/>
      <c r="HS126" s="34"/>
      <c r="HT126" s="34"/>
      <c r="HU126" s="34"/>
      <c r="HV126" s="34"/>
      <c r="HW126" s="34"/>
      <c r="HX126" s="34"/>
      <c r="HY126" s="34"/>
      <c r="HZ126" s="34"/>
      <c r="IA126" s="34"/>
      <c r="IB126" s="34"/>
      <c r="IC126" s="34"/>
      <c r="ID126" s="34"/>
      <c r="IE126" s="34"/>
      <c r="IF126" s="34"/>
      <c r="IG126" s="34"/>
    </row>
    <row r="127" s="1" customFormat="1" ht="28" customHeight="1" spans="1:241">
      <c r="A127" s="42"/>
      <c r="B127" s="39"/>
      <c r="C127" s="21"/>
      <c r="D127" s="22"/>
      <c r="E127" s="23" t="s">
        <v>51</v>
      </c>
      <c r="F127" s="31">
        <v>2478400</v>
      </c>
      <c r="G127" s="25" t="s">
        <v>169</v>
      </c>
      <c r="H127" s="23"/>
      <c r="I127" s="35">
        <v>75</v>
      </c>
      <c r="J127" s="36">
        <v>45</v>
      </c>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c r="FJ127" s="34"/>
      <c r="FK127" s="34"/>
      <c r="FL127" s="34"/>
      <c r="FM127" s="34"/>
      <c r="FN127" s="34"/>
      <c r="FO127" s="34"/>
      <c r="FP127" s="34"/>
      <c r="FQ127" s="34"/>
      <c r="FR127" s="34"/>
      <c r="FS127" s="34"/>
      <c r="FT127" s="34"/>
      <c r="FU127" s="34"/>
      <c r="FV127" s="34"/>
      <c r="FW127" s="34"/>
      <c r="FX127" s="34"/>
      <c r="FY127" s="34"/>
      <c r="FZ127" s="34"/>
      <c r="GA127" s="34"/>
      <c r="GB127" s="34"/>
      <c r="GC127" s="34"/>
      <c r="GD127" s="34"/>
      <c r="GE127" s="34"/>
      <c r="GF127" s="34"/>
      <c r="GG127" s="34"/>
      <c r="GH127" s="34"/>
      <c r="GI127" s="34"/>
      <c r="GJ127" s="34"/>
      <c r="GK127" s="34"/>
      <c r="GL127" s="34"/>
      <c r="GM127" s="34"/>
      <c r="GN127" s="34"/>
      <c r="GO127" s="34"/>
      <c r="GP127" s="34"/>
      <c r="GQ127" s="34"/>
      <c r="GR127" s="34"/>
      <c r="GS127" s="34"/>
      <c r="GT127" s="34"/>
      <c r="GU127" s="34"/>
      <c r="GV127" s="34"/>
      <c r="GW127" s="34"/>
      <c r="GX127" s="34"/>
      <c r="GY127" s="34"/>
      <c r="GZ127" s="34"/>
      <c r="HA127" s="34"/>
      <c r="HB127" s="34"/>
      <c r="HC127" s="34"/>
      <c r="HD127" s="34"/>
      <c r="HE127" s="34"/>
      <c r="HF127" s="34"/>
      <c r="HG127" s="34"/>
      <c r="HH127" s="34"/>
      <c r="HI127" s="34"/>
      <c r="HJ127" s="34"/>
      <c r="HK127" s="34"/>
      <c r="HL127" s="34"/>
      <c r="HM127" s="34"/>
      <c r="HN127" s="34"/>
      <c r="HO127" s="34"/>
      <c r="HP127" s="34"/>
      <c r="HQ127" s="34"/>
      <c r="HR127" s="34"/>
      <c r="HS127" s="34"/>
      <c r="HT127" s="34"/>
      <c r="HU127" s="34"/>
      <c r="HV127" s="34"/>
      <c r="HW127" s="34"/>
      <c r="HX127" s="34"/>
      <c r="HY127" s="34"/>
      <c r="HZ127" s="34"/>
      <c r="IA127" s="34"/>
      <c r="IB127" s="34"/>
      <c r="IC127" s="34"/>
      <c r="ID127" s="34"/>
      <c r="IE127" s="34"/>
      <c r="IF127" s="34"/>
      <c r="IG127" s="34"/>
    </row>
    <row r="128" s="1" customFormat="1" ht="28" customHeight="1" spans="1:241">
      <c r="A128" s="42"/>
      <c r="B128" s="39"/>
      <c r="C128" s="21"/>
      <c r="D128" s="22"/>
      <c r="E128" s="23" t="s">
        <v>129</v>
      </c>
      <c r="F128" s="31">
        <v>5094972.24</v>
      </c>
      <c r="G128" s="25" t="s">
        <v>170</v>
      </c>
      <c r="H128" s="23"/>
      <c r="I128" s="35">
        <v>77</v>
      </c>
      <c r="J128" s="36">
        <v>41</v>
      </c>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c r="EK128" s="34"/>
      <c r="EL128" s="34"/>
      <c r="EM128" s="34"/>
      <c r="EN128" s="34"/>
      <c r="EO128" s="34"/>
      <c r="EP128" s="34"/>
      <c r="EQ128" s="34"/>
      <c r="ER128" s="34"/>
      <c r="ES128" s="34"/>
      <c r="ET128" s="34"/>
      <c r="EU128" s="34"/>
      <c r="EV128" s="34"/>
      <c r="EW128" s="34"/>
      <c r="EX128" s="34"/>
      <c r="EY128" s="34"/>
      <c r="EZ128" s="34"/>
      <c r="FA128" s="34"/>
      <c r="FB128" s="34"/>
      <c r="FC128" s="34"/>
      <c r="FD128" s="34"/>
      <c r="FE128" s="34"/>
      <c r="FF128" s="34"/>
      <c r="FG128" s="34"/>
      <c r="FH128" s="34"/>
      <c r="FI128" s="34"/>
      <c r="FJ128" s="34"/>
      <c r="FK128" s="34"/>
      <c r="FL128" s="34"/>
      <c r="FM128" s="34"/>
      <c r="FN128" s="34"/>
      <c r="FO128" s="34"/>
      <c r="FP128" s="34"/>
      <c r="FQ128" s="34"/>
      <c r="FR128" s="34"/>
      <c r="FS128" s="34"/>
      <c r="FT128" s="34"/>
      <c r="FU128" s="34"/>
      <c r="FV128" s="34"/>
      <c r="FW128" s="34"/>
      <c r="FX128" s="34"/>
      <c r="FY128" s="34"/>
      <c r="FZ128" s="34"/>
      <c r="GA128" s="34"/>
      <c r="GB128" s="34"/>
      <c r="GC128" s="34"/>
      <c r="GD128" s="34"/>
      <c r="GE128" s="34"/>
      <c r="GF128" s="34"/>
      <c r="GG128" s="34"/>
      <c r="GH128" s="34"/>
      <c r="GI128" s="34"/>
      <c r="GJ128" s="34"/>
      <c r="GK128" s="34"/>
      <c r="GL128" s="34"/>
      <c r="GM128" s="34"/>
      <c r="GN128" s="34"/>
      <c r="GO128" s="34"/>
      <c r="GP128" s="34"/>
      <c r="GQ128" s="34"/>
      <c r="GR128" s="34"/>
      <c r="GS128" s="34"/>
      <c r="GT128" s="34"/>
      <c r="GU128" s="34"/>
      <c r="GV128" s="34"/>
      <c r="GW128" s="34"/>
      <c r="GX128" s="34"/>
      <c r="GY128" s="34"/>
      <c r="GZ128" s="34"/>
      <c r="HA128" s="34"/>
      <c r="HB128" s="34"/>
      <c r="HC128" s="34"/>
      <c r="HD128" s="34"/>
      <c r="HE128" s="34"/>
      <c r="HF128" s="34"/>
      <c r="HG128" s="34"/>
      <c r="HH128" s="34"/>
      <c r="HI128" s="34"/>
      <c r="HJ128" s="34"/>
      <c r="HK128" s="34"/>
      <c r="HL128" s="34"/>
      <c r="HM128" s="34"/>
      <c r="HN128" s="34"/>
      <c r="HO128" s="34"/>
      <c r="HP128" s="34"/>
      <c r="HQ128" s="34"/>
      <c r="HR128" s="34"/>
      <c r="HS128" s="34"/>
      <c r="HT128" s="34"/>
      <c r="HU128" s="34"/>
      <c r="HV128" s="34"/>
      <c r="HW128" s="34"/>
      <c r="HX128" s="34"/>
      <c r="HY128" s="34"/>
      <c r="HZ128" s="34"/>
      <c r="IA128" s="34"/>
      <c r="IB128" s="34"/>
      <c r="IC128" s="34"/>
      <c r="ID128" s="34"/>
      <c r="IE128" s="34"/>
      <c r="IF128" s="34"/>
      <c r="IG128" s="34"/>
    </row>
    <row r="129" s="1" customFormat="1" ht="28" customHeight="1" spans="1:241">
      <c r="A129" s="42"/>
      <c r="B129" s="39"/>
      <c r="C129" s="21"/>
      <c r="D129" s="22"/>
      <c r="E129" s="23" t="s">
        <v>182</v>
      </c>
      <c r="F129" s="31">
        <v>1906286</v>
      </c>
      <c r="G129" s="25" t="s">
        <v>163</v>
      </c>
      <c r="H129" s="23"/>
      <c r="I129" s="35">
        <v>69</v>
      </c>
      <c r="J129" s="36">
        <v>60</v>
      </c>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4"/>
      <c r="EE129" s="34"/>
      <c r="EF129" s="34"/>
      <c r="EG129" s="34"/>
      <c r="EH129" s="34"/>
      <c r="EI129" s="34"/>
      <c r="EJ129" s="34"/>
      <c r="EK129" s="34"/>
      <c r="EL129" s="34"/>
      <c r="EM129" s="34"/>
      <c r="EN129" s="34"/>
      <c r="EO129" s="34"/>
      <c r="EP129" s="34"/>
      <c r="EQ129" s="34"/>
      <c r="ER129" s="34"/>
      <c r="ES129" s="34"/>
      <c r="ET129" s="34"/>
      <c r="EU129" s="34"/>
      <c r="EV129" s="34"/>
      <c r="EW129" s="34"/>
      <c r="EX129" s="34"/>
      <c r="EY129" s="34"/>
      <c r="EZ129" s="34"/>
      <c r="FA129" s="34"/>
      <c r="FB129" s="34"/>
      <c r="FC129" s="34"/>
      <c r="FD129" s="34"/>
      <c r="FE129" s="34"/>
      <c r="FF129" s="34"/>
      <c r="FG129" s="34"/>
      <c r="FH129" s="34"/>
      <c r="FI129" s="34"/>
      <c r="FJ129" s="34"/>
      <c r="FK129" s="34"/>
      <c r="FL129" s="34"/>
      <c r="FM129" s="34"/>
      <c r="FN129" s="34"/>
      <c r="FO129" s="34"/>
      <c r="FP129" s="34"/>
      <c r="FQ129" s="34"/>
      <c r="FR129" s="34"/>
      <c r="FS129" s="34"/>
      <c r="FT129" s="34"/>
      <c r="FU129" s="34"/>
      <c r="FV129" s="34"/>
      <c r="FW129" s="34"/>
      <c r="FX129" s="34"/>
      <c r="FY129" s="34"/>
      <c r="FZ129" s="34"/>
      <c r="GA129" s="34"/>
      <c r="GB129" s="34"/>
      <c r="GC129" s="34"/>
      <c r="GD129" s="34"/>
      <c r="GE129" s="34"/>
      <c r="GF129" s="34"/>
      <c r="GG129" s="34"/>
      <c r="GH129" s="34"/>
      <c r="GI129" s="34"/>
      <c r="GJ129" s="34"/>
      <c r="GK129" s="34"/>
      <c r="GL129" s="34"/>
      <c r="GM129" s="34"/>
      <c r="GN129" s="34"/>
      <c r="GO129" s="34"/>
      <c r="GP129" s="34"/>
      <c r="GQ129" s="34"/>
      <c r="GR129" s="34"/>
      <c r="GS129" s="34"/>
      <c r="GT129" s="34"/>
      <c r="GU129" s="34"/>
      <c r="GV129" s="34"/>
      <c r="GW129" s="34"/>
      <c r="GX129" s="34"/>
      <c r="GY129" s="34"/>
      <c r="GZ129" s="34"/>
      <c r="HA129" s="34"/>
      <c r="HB129" s="34"/>
      <c r="HC129" s="34"/>
      <c r="HD129" s="34"/>
      <c r="HE129" s="34"/>
      <c r="HF129" s="34"/>
      <c r="HG129" s="34"/>
      <c r="HH129" s="34"/>
      <c r="HI129" s="34"/>
      <c r="HJ129" s="34"/>
      <c r="HK129" s="34"/>
      <c r="HL129" s="34"/>
      <c r="HM129" s="34"/>
      <c r="HN129" s="34"/>
      <c r="HO129" s="34"/>
      <c r="HP129" s="34"/>
      <c r="HQ129" s="34"/>
      <c r="HR129" s="34"/>
      <c r="HS129" s="34"/>
      <c r="HT129" s="34"/>
      <c r="HU129" s="34"/>
      <c r="HV129" s="34"/>
      <c r="HW129" s="34"/>
      <c r="HX129" s="34"/>
      <c r="HY129" s="34"/>
      <c r="HZ129" s="34"/>
      <c r="IA129" s="34"/>
      <c r="IB129" s="34"/>
      <c r="IC129" s="34"/>
      <c r="ID129" s="34"/>
      <c r="IE129" s="34"/>
      <c r="IF129" s="34"/>
      <c r="IG129" s="34"/>
    </row>
    <row r="130" s="1" customFormat="1" ht="28" customHeight="1" spans="1:241">
      <c r="A130" s="42"/>
      <c r="B130" s="39"/>
      <c r="C130" s="21"/>
      <c r="D130" s="22"/>
      <c r="E130" s="23" t="s">
        <v>150</v>
      </c>
      <c r="F130" s="31">
        <v>857619</v>
      </c>
      <c r="G130" s="25" t="s">
        <v>163</v>
      </c>
      <c r="H130" s="23"/>
      <c r="I130" s="35">
        <v>69</v>
      </c>
      <c r="J130" s="36">
        <v>60</v>
      </c>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c r="EE130" s="34"/>
      <c r="EF130" s="34"/>
      <c r="EG130" s="34"/>
      <c r="EH130" s="34"/>
      <c r="EI130" s="34"/>
      <c r="EJ130" s="34"/>
      <c r="EK130" s="34"/>
      <c r="EL130" s="34"/>
      <c r="EM130" s="34"/>
      <c r="EN130" s="34"/>
      <c r="EO130" s="34"/>
      <c r="EP130" s="34"/>
      <c r="EQ130" s="34"/>
      <c r="ER130" s="34"/>
      <c r="ES130" s="34"/>
      <c r="ET130" s="34"/>
      <c r="EU130" s="34"/>
      <c r="EV130" s="34"/>
      <c r="EW130" s="34"/>
      <c r="EX130" s="34"/>
      <c r="EY130" s="34"/>
      <c r="EZ130" s="34"/>
      <c r="FA130" s="34"/>
      <c r="FB130" s="34"/>
      <c r="FC130" s="34"/>
      <c r="FD130" s="34"/>
      <c r="FE130" s="34"/>
      <c r="FF130" s="34"/>
      <c r="FG130" s="34"/>
      <c r="FH130" s="34"/>
      <c r="FI130" s="34"/>
      <c r="FJ130" s="34"/>
      <c r="FK130" s="34"/>
      <c r="FL130" s="34"/>
      <c r="FM130" s="34"/>
      <c r="FN130" s="34"/>
      <c r="FO130" s="34"/>
      <c r="FP130" s="34"/>
      <c r="FQ130" s="34"/>
      <c r="FR130" s="34"/>
      <c r="FS130" s="34"/>
      <c r="FT130" s="34"/>
      <c r="FU130" s="34"/>
      <c r="FV130" s="34"/>
      <c r="FW130" s="34"/>
      <c r="FX130" s="34"/>
      <c r="FY130" s="34"/>
      <c r="FZ130" s="34"/>
      <c r="GA130" s="34"/>
      <c r="GB130" s="34"/>
      <c r="GC130" s="34"/>
      <c r="GD130" s="34"/>
      <c r="GE130" s="34"/>
      <c r="GF130" s="34"/>
      <c r="GG130" s="34"/>
      <c r="GH130" s="34"/>
      <c r="GI130" s="34"/>
      <c r="GJ130" s="34"/>
      <c r="GK130" s="34"/>
      <c r="GL130" s="34"/>
      <c r="GM130" s="34"/>
      <c r="GN130" s="34"/>
      <c r="GO130" s="34"/>
      <c r="GP130" s="34"/>
      <c r="GQ130" s="34"/>
      <c r="GR130" s="34"/>
      <c r="GS130" s="34"/>
      <c r="GT130" s="34"/>
      <c r="GU130" s="34"/>
      <c r="GV130" s="34"/>
      <c r="GW130" s="34"/>
      <c r="GX130" s="34"/>
      <c r="GY130" s="34"/>
      <c r="GZ130" s="34"/>
      <c r="HA130" s="34"/>
      <c r="HB130" s="34"/>
      <c r="HC130" s="34"/>
      <c r="HD130" s="34"/>
      <c r="HE130" s="34"/>
      <c r="HF130" s="34"/>
      <c r="HG130" s="34"/>
      <c r="HH130" s="34"/>
      <c r="HI130" s="34"/>
      <c r="HJ130" s="34"/>
      <c r="HK130" s="34"/>
      <c r="HL130" s="34"/>
      <c r="HM130" s="34"/>
      <c r="HN130" s="34"/>
      <c r="HO130" s="34"/>
      <c r="HP130" s="34"/>
      <c r="HQ130" s="34"/>
      <c r="HR130" s="34"/>
      <c r="HS130" s="34"/>
      <c r="HT130" s="34"/>
      <c r="HU130" s="34"/>
      <c r="HV130" s="34"/>
      <c r="HW130" s="34"/>
      <c r="HX130" s="34"/>
      <c r="HY130" s="34"/>
      <c r="HZ130" s="34"/>
      <c r="IA130" s="34"/>
      <c r="IB130" s="34"/>
      <c r="IC130" s="34"/>
      <c r="ID130" s="34"/>
      <c r="IE130" s="34"/>
      <c r="IF130" s="34"/>
      <c r="IG130" s="34"/>
    </row>
    <row r="131" s="1" customFormat="1" ht="28" customHeight="1" spans="1:241">
      <c r="A131" s="42"/>
      <c r="B131" s="39"/>
      <c r="C131" s="21"/>
      <c r="D131" s="22"/>
      <c r="E131" s="23" t="s">
        <v>134</v>
      </c>
      <c r="F131" s="26">
        <v>2885907.87</v>
      </c>
      <c r="G131" s="25" t="s">
        <v>178</v>
      </c>
      <c r="H131" s="23"/>
      <c r="I131" s="35">
        <v>82</v>
      </c>
      <c r="J131" s="36">
        <v>71</v>
      </c>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4"/>
      <c r="EC131" s="34"/>
      <c r="ED131" s="34"/>
      <c r="EE131" s="34"/>
      <c r="EF131" s="34"/>
      <c r="EG131" s="34"/>
      <c r="EH131" s="34"/>
      <c r="EI131" s="34"/>
      <c r="EJ131" s="34"/>
      <c r="EK131" s="34"/>
      <c r="EL131" s="34"/>
      <c r="EM131" s="34"/>
      <c r="EN131" s="34"/>
      <c r="EO131" s="34"/>
      <c r="EP131" s="34"/>
      <c r="EQ131" s="34"/>
      <c r="ER131" s="34"/>
      <c r="ES131" s="34"/>
      <c r="ET131" s="34"/>
      <c r="EU131" s="34"/>
      <c r="EV131" s="34"/>
      <c r="EW131" s="34"/>
      <c r="EX131" s="34"/>
      <c r="EY131" s="34"/>
      <c r="EZ131" s="34"/>
      <c r="FA131" s="34"/>
      <c r="FB131" s="34"/>
      <c r="FC131" s="34"/>
      <c r="FD131" s="34"/>
      <c r="FE131" s="34"/>
      <c r="FF131" s="34"/>
      <c r="FG131" s="34"/>
      <c r="FH131" s="34"/>
      <c r="FI131" s="34"/>
      <c r="FJ131" s="34"/>
      <c r="FK131" s="34"/>
      <c r="FL131" s="34"/>
      <c r="FM131" s="34"/>
      <c r="FN131" s="34"/>
      <c r="FO131" s="34"/>
      <c r="FP131" s="34"/>
      <c r="FQ131" s="34"/>
      <c r="FR131" s="34"/>
      <c r="FS131" s="34"/>
      <c r="FT131" s="34"/>
      <c r="FU131" s="34"/>
      <c r="FV131" s="34"/>
      <c r="FW131" s="34"/>
      <c r="FX131" s="34"/>
      <c r="FY131" s="34"/>
      <c r="FZ131" s="34"/>
      <c r="GA131" s="34"/>
      <c r="GB131" s="34"/>
      <c r="GC131" s="34"/>
      <c r="GD131" s="34"/>
      <c r="GE131" s="34"/>
      <c r="GF131" s="34"/>
      <c r="GG131" s="34"/>
      <c r="GH131" s="34"/>
      <c r="GI131" s="34"/>
      <c r="GJ131" s="34"/>
      <c r="GK131" s="34"/>
      <c r="GL131" s="34"/>
      <c r="GM131" s="34"/>
      <c r="GN131" s="34"/>
      <c r="GO131" s="34"/>
      <c r="GP131" s="34"/>
      <c r="GQ131" s="34"/>
      <c r="GR131" s="34"/>
      <c r="GS131" s="34"/>
      <c r="GT131" s="34"/>
      <c r="GU131" s="34"/>
      <c r="GV131" s="34"/>
      <c r="GW131" s="34"/>
      <c r="GX131" s="34"/>
      <c r="GY131" s="34"/>
      <c r="GZ131" s="34"/>
      <c r="HA131" s="34"/>
      <c r="HB131" s="34"/>
      <c r="HC131" s="34"/>
      <c r="HD131" s="34"/>
      <c r="HE131" s="34"/>
      <c r="HF131" s="34"/>
      <c r="HG131" s="34"/>
      <c r="HH131" s="34"/>
      <c r="HI131" s="34"/>
      <c r="HJ131" s="34"/>
      <c r="HK131" s="34"/>
      <c r="HL131" s="34"/>
      <c r="HM131" s="34"/>
      <c r="HN131" s="34"/>
      <c r="HO131" s="34"/>
      <c r="HP131" s="34"/>
      <c r="HQ131" s="34"/>
      <c r="HR131" s="34"/>
      <c r="HS131" s="34"/>
      <c r="HT131" s="34"/>
      <c r="HU131" s="34"/>
      <c r="HV131" s="34"/>
      <c r="HW131" s="34"/>
      <c r="HX131" s="34"/>
      <c r="HY131" s="34"/>
      <c r="HZ131" s="34"/>
      <c r="IA131" s="34"/>
      <c r="IB131" s="34"/>
      <c r="IC131" s="34"/>
      <c r="ID131" s="34"/>
      <c r="IE131" s="34"/>
      <c r="IF131" s="34"/>
      <c r="IG131" s="34"/>
    </row>
    <row r="132" s="1" customFormat="1" ht="48" customHeight="1" spans="1:241">
      <c r="A132" s="42" t="s">
        <v>183</v>
      </c>
      <c r="B132" s="39" t="s">
        <v>184</v>
      </c>
      <c r="C132" s="21" t="s">
        <v>15</v>
      </c>
      <c r="D132" s="22">
        <v>23500000</v>
      </c>
      <c r="E132" s="23" t="s">
        <v>185</v>
      </c>
      <c r="F132" s="26">
        <v>4323290</v>
      </c>
      <c r="G132" s="25" t="s">
        <v>97</v>
      </c>
      <c r="H132" s="23">
        <f>D132-F132-F133-F135-F134-F136</f>
        <v>3290620</v>
      </c>
      <c r="I132" s="35">
        <v>84</v>
      </c>
      <c r="J132" s="36">
        <v>31</v>
      </c>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c r="FF132" s="34"/>
      <c r="FG132" s="34"/>
      <c r="FH132" s="34"/>
      <c r="FI132" s="34"/>
      <c r="FJ132" s="34"/>
      <c r="FK132" s="34"/>
      <c r="FL132" s="34"/>
      <c r="FM132" s="34"/>
      <c r="FN132" s="34"/>
      <c r="FO132" s="34"/>
      <c r="FP132" s="34"/>
      <c r="FQ132" s="34"/>
      <c r="FR132" s="34"/>
      <c r="FS132" s="34"/>
      <c r="FT132" s="34"/>
      <c r="FU132" s="34"/>
      <c r="FV132" s="34"/>
      <c r="FW132" s="34"/>
      <c r="FX132" s="34"/>
      <c r="FY132" s="34"/>
      <c r="FZ132" s="34"/>
      <c r="GA132" s="34"/>
      <c r="GB132" s="34"/>
      <c r="GC132" s="34"/>
      <c r="GD132" s="34"/>
      <c r="GE132" s="34"/>
      <c r="GF132" s="34"/>
      <c r="GG132" s="34"/>
      <c r="GH132" s="34"/>
      <c r="GI132" s="34"/>
      <c r="GJ132" s="34"/>
      <c r="GK132" s="34"/>
      <c r="GL132" s="34"/>
      <c r="GM132" s="34"/>
      <c r="GN132" s="34"/>
      <c r="GO132" s="34"/>
      <c r="GP132" s="34"/>
      <c r="GQ132" s="34"/>
      <c r="GR132" s="34"/>
      <c r="GS132" s="34"/>
      <c r="GT132" s="34"/>
      <c r="GU132" s="34"/>
      <c r="GV132" s="34"/>
      <c r="GW132" s="34"/>
      <c r="GX132" s="34"/>
      <c r="GY132" s="34"/>
      <c r="GZ132" s="34"/>
      <c r="HA132" s="34"/>
      <c r="HB132" s="34"/>
      <c r="HC132" s="34"/>
      <c r="HD132" s="34"/>
      <c r="HE132" s="34"/>
      <c r="HF132" s="34"/>
      <c r="HG132" s="34"/>
      <c r="HH132" s="34"/>
      <c r="HI132" s="34"/>
      <c r="HJ132" s="34"/>
      <c r="HK132" s="34"/>
      <c r="HL132" s="34"/>
      <c r="HM132" s="34"/>
      <c r="HN132" s="34"/>
      <c r="HO132" s="34"/>
      <c r="HP132" s="34"/>
      <c r="HQ132" s="34"/>
      <c r="HR132" s="34"/>
      <c r="HS132" s="34"/>
      <c r="HT132" s="34"/>
      <c r="HU132" s="34"/>
      <c r="HV132" s="34"/>
      <c r="HW132" s="34"/>
      <c r="HX132" s="34"/>
      <c r="HY132" s="34"/>
      <c r="HZ132" s="34"/>
      <c r="IA132" s="34"/>
      <c r="IB132" s="34"/>
      <c r="IC132" s="34"/>
      <c r="ID132" s="34"/>
      <c r="IE132" s="34"/>
      <c r="IF132" s="34"/>
      <c r="IG132" s="34"/>
    </row>
    <row r="133" s="1" customFormat="1" ht="40" customHeight="1" spans="1:241">
      <c r="A133" s="42"/>
      <c r="B133" s="39"/>
      <c r="C133" s="21"/>
      <c r="D133" s="22"/>
      <c r="E133" s="23" t="s">
        <v>120</v>
      </c>
      <c r="F133" s="26">
        <v>2900000</v>
      </c>
      <c r="G133" s="25" t="s">
        <v>186</v>
      </c>
      <c r="H133" s="23"/>
      <c r="I133" s="35">
        <v>103</v>
      </c>
      <c r="J133" s="36">
        <v>44</v>
      </c>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c r="FF133" s="34"/>
      <c r="FG133" s="34"/>
      <c r="FH133" s="34"/>
      <c r="FI133" s="34"/>
      <c r="FJ133" s="34"/>
      <c r="FK133" s="34"/>
      <c r="FL133" s="34"/>
      <c r="FM133" s="34"/>
      <c r="FN133" s="34"/>
      <c r="FO133" s="34"/>
      <c r="FP133" s="34"/>
      <c r="FQ133" s="34"/>
      <c r="FR133" s="34"/>
      <c r="FS133" s="34"/>
      <c r="FT133" s="34"/>
      <c r="FU133" s="34"/>
      <c r="FV133" s="34"/>
      <c r="FW133" s="34"/>
      <c r="FX133" s="34"/>
      <c r="FY133" s="34"/>
      <c r="FZ133" s="34"/>
      <c r="GA133" s="34"/>
      <c r="GB133" s="34"/>
      <c r="GC133" s="34"/>
      <c r="GD133" s="34"/>
      <c r="GE133" s="34"/>
      <c r="GF133" s="34"/>
      <c r="GG133" s="34"/>
      <c r="GH133" s="34"/>
      <c r="GI133" s="34"/>
      <c r="GJ133" s="34"/>
      <c r="GK133" s="34"/>
      <c r="GL133" s="34"/>
      <c r="GM133" s="34"/>
      <c r="GN133" s="34"/>
      <c r="GO133" s="34"/>
      <c r="GP133" s="34"/>
      <c r="GQ133" s="34"/>
      <c r="GR133" s="34"/>
      <c r="GS133" s="34"/>
      <c r="GT133" s="34"/>
      <c r="GU133" s="34"/>
      <c r="GV133" s="34"/>
      <c r="GW133" s="34"/>
      <c r="GX133" s="34"/>
      <c r="GY133" s="34"/>
      <c r="GZ133" s="34"/>
      <c r="HA133" s="34"/>
      <c r="HB133" s="34"/>
      <c r="HC133" s="34"/>
      <c r="HD133" s="34"/>
      <c r="HE133" s="34"/>
      <c r="HF133" s="34"/>
      <c r="HG133" s="34"/>
      <c r="HH133" s="34"/>
      <c r="HI133" s="34"/>
      <c r="HJ133" s="34"/>
      <c r="HK133" s="34"/>
      <c r="HL133" s="34"/>
      <c r="HM133" s="34"/>
      <c r="HN133" s="34"/>
      <c r="HO133" s="34"/>
      <c r="HP133" s="34"/>
      <c r="HQ133" s="34"/>
      <c r="HR133" s="34"/>
      <c r="HS133" s="34"/>
      <c r="HT133" s="34"/>
      <c r="HU133" s="34"/>
      <c r="HV133" s="34"/>
      <c r="HW133" s="34"/>
      <c r="HX133" s="34"/>
      <c r="HY133" s="34"/>
      <c r="HZ133" s="34"/>
      <c r="IA133" s="34"/>
      <c r="IB133" s="34"/>
      <c r="IC133" s="34"/>
      <c r="ID133" s="34"/>
      <c r="IE133" s="34"/>
      <c r="IF133" s="34"/>
      <c r="IG133" s="34"/>
    </row>
    <row r="134" s="1" customFormat="1" ht="40" customHeight="1" spans="1:241">
      <c r="A134" s="42"/>
      <c r="B134" s="39"/>
      <c r="C134" s="21"/>
      <c r="D134" s="22"/>
      <c r="E134" s="23" t="s">
        <v>187</v>
      </c>
      <c r="F134" s="26">
        <v>1026590</v>
      </c>
      <c r="G134" s="25" t="s">
        <v>97</v>
      </c>
      <c r="H134" s="23"/>
      <c r="I134" s="35">
        <v>84</v>
      </c>
      <c r="J134" s="36">
        <v>31</v>
      </c>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c r="FF134" s="34"/>
      <c r="FG134" s="34"/>
      <c r="FH134" s="34"/>
      <c r="FI134" s="34"/>
      <c r="FJ134" s="34"/>
      <c r="FK134" s="34"/>
      <c r="FL134" s="34"/>
      <c r="FM134" s="34"/>
      <c r="FN134" s="34"/>
      <c r="FO134" s="34"/>
      <c r="FP134" s="34"/>
      <c r="FQ134" s="34"/>
      <c r="FR134" s="34"/>
      <c r="FS134" s="34"/>
      <c r="FT134" s="34"/>
      <c r="FU134" s="34"/>
      <c r="FV134" s="34"/>
      <c r="FW134" s="34"/>
      <c r="FX134" s="34"/>
      <c r="FY134" s="34"/>
      <c r="FZ134" s="34"/>
      <c r="GA134" s="34"/>
      <c r="GB134" s="34"/>
      <c r="GC134" s="34"/>
      <c r="GD134" s="34"/>
      <c r="GE134" s="34"/>
      <c r="GF134" s="34"/>
      <c r="GG134" s="34"/>
      <c r="GH134" s="34"/>
      <c r="GI134" s="34"/>
      <c r="GJ134" s="34"/>
      <c r="GK134" s="34"/>
      <c r="GL134" s="34"/>
      <c r="GM134" s="34"/>
      <c r="GN134" s="34"/>
      <c r="GO134" s="34"/>
      <c r="GP134" s="34"/>
      <c r="GQ134" s="34"/>
      <c r="GR134" s="34"/>
      <c r="GS134" s="34"/>
      <c r="GT134" s="34"/>
      <c r="GU134" s="34"/>
      <c r="GV134" s="34"/>
      <c r="GW134" s="34"/>
      <c r="GX134" s="34"/>
      <c r="GY134" s="34"/>
      <c r="GZ134" s="34"/>
      <c r="HA134" s="34"/>
      <c r="HB134" s="34"/>
      <c r="HC134" s="34"/>
      <c r="HD134" s="34"/>
      <c r="HE134" s="34"/>
      <c r="HF134" s="34"/>
      <c r="HG134" s="34"/>
      <c r="HH134" s="34"/>
      <c r="HI134" s="34"/>
      <c r="HJ134" s="34"/>
      <c r="HK134" s="34"/>
      <c r="HL134" s="34"/>
      <c r="HM134" s="34"/>
      <c r="HN134" s="34"/>
      <c r="HO134" s="34"/>
      <c r="HP134" s="34"/>
      <c r="HQ134" s="34"/>
      <c r="HR134" s="34"/>
      <c r="HS134" s="34"/>
      <c r="HT134" s="34"/>
      <c r="HU134" s="34"/>
      <c r="HV134" s="34"/>
      <c r="HW134" s="34"/>
      <c r="HX134" s="34"/>
      <c r="HY134" s="34"/>
      <c r="HZ134" s="34"/>
      <c r="IA134" s="34"/>
      <c r="IB134" s="34"/>
      <c r="IC134" s="34"/>
      <c r="ID134" s="34"/>
      <c r="IE134" s="34"/>
      <c r="IF134" s="34"/>
      <c r="IG134" s="34"/>
    </row>
    <row r="135" s="1" customFormat="1" ht="40" customHeight="1" spans="1:241">
      <c r="A135" s="42"/>
      <c r="B135" s="39"/>
      <c r="C135" s="21"/>
      <c r="D135" s="22"/>
      <c r="E135" s="23" t="s">
        <v>187</v>
      </c>
      <c r="F135" s="26">
        <v>1699500</v>
      </c>
      <c r="G135" s="25" t="s">
        <v>97</v>
      </c>
      <c r="H135" s="23"/>
      <c r="I135" s="35">
        <v>84</v>
      </c>
      <c r="J135" s="36">
        <v>31</v>
      </c>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c r="FF135" s="34"/>
      <c r="FG135" s="34"/>
      <c r="FH135" s="34"/>
      <c r="FI135" s="34"/>
      <c r="FJ135" s="34"/>
      <c r="FK135" s="34"/>
      <c r="FL135" s="34"/>
      <c r="FM135" s="34"/>
      <c r="FN135" s="34"/>
      <c r="FO135" s="34"/>
      <c r="FP135" s="34"/>
      <c r="FQ135" s="34"/>
      <c r="FR135" s="34"/>
      <c r="FS135" s="34"/>
      <c r="FT135" s="34"/>
      <c r="FU135" s="34"/>
      <c r="FV135" s="34"/>
      <c r="FW135" s="34"/>
      <c r="FX135" s="34"/>
      <c r="FY135" s="34"/>
      <c r="FZ135" s="34"/>
      <c r="GA135" s="34"/>
      <c r="GB135" s="34"/>
      <c r="GC135" s="34"/>
      <c r="GD135" s="34"/>
      <c r="GE135" s="34"/>
      <c r="GF135" s="34"/>
      <c r="GG135" s="34"/>
      <c r="GH135" s="34"/>
      <c r="GI135" s="34"/>
      <c r="GJ135" s="34"/>
      <c r="GK135" s="34"/>
      <c r="GL135" s="34"/>
      <c r="GM135" s="34"/>
      <c r="GN135" s="34"/>
      <c r="GO135" s="34"/>
      <c r="GP135" s="34"/>
      <c r="GQ135" s="34"/>
      <c r="GR135" s="34"/>
      <c r="GS135" s="34"/>
      <c r="GT135" s="34"/>
      <c r="GU135" s="34"/>
      <c r="GV135" s="34"/>
      <c r="GW135" s="34"/>
      <c r="GX135" s="34"/>
      <c r="GY135" s="34"/>
      <c r="GZ135" s="34"/>
      <c r="HA135" s="34"/>
      <c r="HB135" s="34"/>
      <c r="HC135" s="34"/>
      <c r="HD135" s="34"/>
      <c r="HE135" s="34"/>
      <c r="HF135" s="34"/>
      <c r="HG135" s="34"/>
      <c r="HH135" s="34"/>
      <c r="HI135" s="34"/>
      <c r="HJ135" s="34"/>
      <c r="HK135" s="34"/>
      <c r="HL135" s="34"/>
      <c r="HM135" s="34"/>
      <c r="HN135" s="34"/>
      <c r="HO135" s="34"/>
      <c r="HP135" s="34"/>
      <c r="HQ135" s="34"/>
      <c r="HR135" s="34"/>
      <c r="HS135" s="34"/>
      <c r="HT135" s="34"/>
      <c r="HU135" s="34"/>
      <c r="HV135" s="34"/>
      <c r="HW135" s="34"/>
      <c r="HX135" s="34"/>
      <c r="HY135" s="34"/>
      <c r="HZ135" s="34"/>
      <c r="IA135" s="34"/>
      <c r="IB135" s="34"/>
      <c r="IC135" s="34"/>
      <c r="ID135" s="34"/>
      <c r="IE135" s="34"/>
      <c r="IF135" s="34"/>
      <c r="IG135" s="34"/>
    </row>
    <row r="136" s="1" customFormat="1" ht="40" customHeight="1" spans="1:241">
      <c r="A136" s="42"/>
      <c r="B136" s="39"/>
      <c r="C136" s="21"/>
      <c r="D136" s="22"/>
      <c r="E136" s="23" t="s">
        <v>134</v>
      </c>
      <c r="F136" s="26">
        <v>10260000</v>
      </c>
      <c r="G136" s="25" t="s">
        <v>188</v>
      </c>
      <c r="H136" s="23"/>
      <c r="I136" s="35"/>
      <c r="J136" s="36">
        <v>39</v>
      </c>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c r="FF136" s="34"/>
      <c r="FG136" s="34"/>
      <c r="FH136" s="34"/>
      <c r="FI136" s="34"/>
      <c r="FJ136" s="34"/>
      <c r="FK136" s="34"/>
      <c r="FL136" s="34"/>
      <c r="FM136" s="34"/>
      <c r="FN136" s="34"/>
      <c r="FO136" s="34"/>
      <c r="FP136" s="34"/>
      <c r="FQ136" s="34"/>
      <c r="FR136" s="34"/>
      <c r="FS136" s="34"/>
      <c r="FT136" s="34"/>
      <c r="FU136" s="34"/>
      <c r="FV136" s="34"/>
      <c r="FW136" s="34"/>
      <c r="FX136" s="34"/>
      <c r="FY136" s="34"/>
      <c r="FZ136" s="34"/>
      <c r="GA136" s="34"/>
      <c r="GB136" s="34"/>
      <c r="GC136" s="34"/>
      <c r="GD136" s="34"/>
      <c r="GE136" s="34"/>
      <c r="GF136" s="34"/>
      <c r="GG136" s="34"/>
      <c r="GH136" s="34"/>
      <c r="GI136" s="34"/>
      <c r="GJ136" s="34"/>
      <c r="GK136" s="34"/>
      <c r="GL136" s="34"/>
      <c r="GM136" s="34"/>
      <c r="GN136" s="34"/>
      <c r="GO136" s="34"/>
      <c r="GP136" s="34"/>
      <c r="GQ136" s="34"/>
      <c r="GR136" s="34"/>
      <c r="GS136" s="34"/>
      <c r="GT136" s="34"/>
      <c r="GU136" s="34"/>
      <c r="GV136" s="34"/>
      <c r="GW136" s="34"/>
      <c r="GX136" s="34"/>
      <c r="GY136" s="34"/>
      <c r="GZ136" s="34"/>
      <c r="HA136" s="34"/>
      <c r="HB136" s="34"/>
      <c r="HC136" s="34"/>
      <c r="HD136" s="34"/>
      <c r="HE136" s="34"/>
      <c r="HF136" s="34"/>
      <c r="HG136" s="34"/>
      <c r="HH136" s="34"/>
      <c r="HI136" s="34"/>
      <c r="HJ136" s="34"/>
      <c r="HK136" s="34"/>
      <c r="HL136" s="34"/>
      <c r="HM136" s="34"/>
      <c r="HN136" s="34"/>
      <c r="HO136" s="34"/>
      <c r="HP136" s="34"/>
      <c r="HQ136" s="34"/>
      <c r="HR136" s="34"/>
      <c r="HS136" s="34"/>
      <c r="HT136" s="34"/>
      <c r="HU136" s="34"/>
      <c r="HV136" s="34"/>
      <c r="HW136" s="34"/>
      <c r="HX136" s="34"/>
      <c r="HY136" s="34"/>
      <c r="HZ136" s="34"/>
      <c r="IA136" s="34"/>
      <c r="IB136" s="34"/>
      <c r="IC136" s="34"/>
      <c r="ID136" s="34"/>
      <c r="IE136" s="34"/>
      <c r="IF136" s="34"/>
      <c r="IG136" s="34"/>
    </row>
    <row r="137" s="1" customFormat="1" ht="28" customHeight="1" spans="1:241">
      <c r="A137" s="27" t="s">
        <v>189</v>
      </c>
      <c r="B137" s="27" t="s">
        <v>190</v>
      </c>
      <c r="C137" s="21" t="s">
        <v>40</v>
      </c>
      <c r="D137" s="43">
        <v>500000</v>
      </c>
      <c r="E137" s="23"/>
      <c r="F137" s="26"/>
      <c r="G137" s="25"/>
      <c r="H137" s="23">
        <f t="shared" ref="H137:H140" si="1">D137-F137</f>
        <v>500000</v>
      </c>
      <c r="I137" s="35"/>
      <c r="J137" s="36"/>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c r="GH137" s="34"/>
      <c r="GI137" s="34"/>
      <c r="GJ137" s="34"/>
      <c r="GK137" s="34"/>
      <c r="GL137" s="34"/>
      <c r="GM137" s="34"/>
      <c r="GN137" s="34"/>
      <c r="GO137" s="34"/>
      <c r="GP137" s="34"/>
      <c r="GQ137" s="34"/>
      <c r="GR137" s="34"/>
      <c r="GS137" s="34"/>
      <c r="GT137" s="34"/>
      <c r="GU137" s="34"/>
      <c r="GV137" s="34"/>
      <c r="GW137" s="34"/>
      <c r="GX137" s="34"/>
      <c r="GY137" s="34"/>
      <c r="GZ137" s="34"/>
      <c r="HA137" s="34"/>
      <c r="HB137" s="34"/>
      <c r="HC137" s="34"/>
      <c r="HD137" s="34"/>
      <c r="HE137" s="34"/>
      <c r="HF137" s="34"/>
      <c r="HG137" s="34"/>
      <c r="HH137" s="34"/>
      <c r="HI137" s="34"/>
      <c r="HJ137" s="34"/>
      <c r="HK137" s="34"/>
      <c r="HL137" s="34"/>
      <c r="HM137" s="34"/>
      <c r="HN137" s="34"/>
      <c r="HO137" s="34"/>
      <c r="HP137" s="34"/>
      <c r="HQ137" s="34"/>
      <c r="HR137" s="34"/>
      <c r="HS137" s="34"/>
      <c r="HT137" s="34"/>
      <c r="HU137" s="34"/>
      <c r="HV137" s="34"/>
      <c r="HW137" s="34"/>
      <c r="HX137" s="34"/>
      <c r="HY137" s="34"/>
      <c r="HZ137" s="34"/>
      <c r="IA137" s="34"/>
      <c r="IB137" s="34"/>
      <c r="IC137" s="34"/>
      <c r="ID137" s="34"/>
      <c r="IE137" s="34"/>
      <c r="IF137" s="34"/>
      <c r="IG137" s="34"/>
    </row>
    <row r="138" s="1" customFormat="1" ht="33" customHeight="1" spans="1:241">
      <c r="A138" s="27" t="s">
        <v>191</v>
      </c>
      <c r="B138" s="27" t="s">
        <v>192</v>
      </c>
      <c r="C138" s="21" t="s">
        <v>40</v>
      </c>
      <c r="D138" s="43">
        <v>100000</v>
      </c>
      <c r="E138" s="23"/>
      <c r="F138" s="26"/>
      <c r="G138" s="25"/>
      <c r="H138" s="23">
        <f t="shared" si="1"/>
        <v>100000</v>
      </c>
      <c r="I138" s="35"/>
      <c r="J138" s="36"/>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c r="ET138" s="34"/>
      <c r="EU138" s="34"/>
      <c r="EV138" s="34"/>
      <c r="EW138" s="34"/>
      <c r="EX138" s="34"/>
      <c r="EY138" s="34"/>
      <c r="EZ138" s="34"/>
      <c r="FA138" s="34"/>
      <c r="FB138" s="34"/>
      <c r="FC138" s="34"/>
      <c r="FD138" s="34"/>
      <c r="FE138" s="34"/>
      <c r="FF138" s="34"/>
      <c r="FG138" s="34"/>
      <c r="FH138" s="34"/>
      <c r="FI138" s="34"/>
      <c r="FJ138" s="34"/>
      <c r="FK138" s="34"/>
      <c r="FL138" s="34"/>
      <c r="FM138" s="34"/>
      <c r="FN138" s="34"/>
      <c r="FO138" s="34"/>
      <c r="FP138" s="34"/>
      <c r="FQ138" s="34"/>
      <c r="FR138" s="34"/>
      <c r="FS138" s="34"/>
      <c r="FT138" s="34"/>
      <c r="FU138" s="34"/>
      <c r="FV138" s="34"/>
      <c r="FW138" s="34"/>
      <c r="FX138" s="34"/>
      <c r="FY138" s="34"/>
      <c r="FZ138" s="34"/>
      <c r="GA138" s="34"/>
      <c r="GB138" s="34"/>
      <c r="GC138" s="34"/>
      <c r="GD138" s="34"/>
      <c r="GE138" s="34"/>
      <c r="GF138" s="34"/>
      <c r="GG138" s="34"/>
      <c r="GH138" s="34"/>
      <c r="GI138" s="34"/>
      <c r="GJ138" s="34"/>
      <c r="GK138" s="34"/>
      <c r="GL138" s="34"/>
      <c r="GM138" s="34"/>
      <c r="GN138" s="34"/>
      <c r="GO138" s="34"/>
      <c r="GP138" s="34"/>
      <c r="GQ138" s="34"/>
      <c r="GR138" s="34"/>
      <c r="GS138" s="34"/>
      <c r="GT138" s="34"/>
      <c r="GU138" s="34"/>
      <c r="GV138" s="34"/>
      <c r="GW138" s="34"/>
      <c r="GX138" s="34"/>
      <c r="GY138" s="34"/>
      <c r="GZ138" s="34"/>
      <c r="HA138" s="34"/>
      <c r="HB138" s="34"/>
      <c r="HC138" s="34"/>
      <c r="HD138" s="34"/>
      <c r="HE138" s="34"/>
      <c r="HF138" s="34"/>
      <c r="HG138" s="34"/>
      <c r="HH138" s="34"/>
      <c r="HI138" s="34"/>
      <c r="HJ138" s="34"/>
      <c r="HK138" s="34"/>
      <c r="HL138" s="34"/>
      <c r="HM138" s="34"/>
      <c r="HN138" s="34"/>
      <c r="HO138" s="34"/>
      <c r="HP138" s="34"/>
      <c r="HQ138" s="34"/>
      <c r="HR138" s="34"/>
      <c r="HS138" s="34"/>
      <c r="HT138" s="34"/>
      <c r="HU138" s="34"/>
      <c r="HV138" s="34"/>
      <c r="HW138" s="34"/>
      <c r="HX138" s="34"/>
      <c r="HY138" s="34"/>
      <c r="HZ138" s="34"/>
      <c r="IA138" s="34"/>
      <c r="IB138" s="34"/>
      <c r="IC138" s="34"/>
      <c r="ID138" s="34"/>
      <c r="IE138" s="34"/>
      <c r="IF138" s="34"/>
      <c r="IG138" s="34"/>
    </row>
    <row r="139" s="1" customFormat="1" ht="35" customHeight="1" spans="1:241">
      <c r="A139" s="42" t="s">
        <v>193</v>
      </c>
      <c r="B139" s="39" t="s">
        <v>194</v>
      </c>
      <c r="C139" s="21" t="s">
        <v>40</v>
      </c>
      <c r="D139" s="22">
        <v>210000</v>
      </c>
      <c r="E139" s="23"/>
      <c r="F139" s="26"/>
      <c r="G139" s="25"/>
      <c r="H139" s="23">
        <f t="shared" si="1"/>
        <v>210000</v>
      </c>
      <c r="I139" s="35"/>
      <c r="J139" s="36"/>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c r="FI139" s="34"/>
      <c r="FJ139" s="34"/>
      <c r="FK139" s="34"/>
      <c r="FL139" s="34"/>
      <c r="FM139" s="34"/>
      <c r="FN139" s="34"/>
      <c r="FO139" s="34"/>
      <c r="FP139" s="34"/>
      <c r="FQ139" s="34"/>
      <c r="FR139" s="34"/>
      <c r="FS139" s="34"/>
      <c r="FT139" s="34"/>
      <c r="FU139" s="34"/>
      <c r="FV139" s="34"/>
      <c r="FW139" s="34"/>
      <c r="FX139" s="34"/>
      <c r="FY139" s="34"/>
      <c r="FZ139" s="34"/>
      <c r="GA139" s="34"/>
      <c r="GB139" s="34"/>
      <c r="GC139" s="34"/>
      <c r="GD139" s="34"/>
      <c r="GE139" s="34"/>
      <c r="GF139" s="34"/>
      <c r="GG139" s="34"/>
      <c r="GH139" s="34"/>
      <c r="GI139" s="34"/>
      <c r="GJ139" s="34"/>
      <c r="GK139" s="34"/>
      <c r="GL139" s="34"/>
      <c r="GM139" s="34"/>
      <c r="GN139" s="34"/>
      <c r="GO139" s="34"/>
      <c r="GP139" s="34"/>
      <c r="GQ139" s="34"/>
      <c r="GR139" s="34"/>
      <c r="GS139" s="34"/>
      <c r="GT139" s="34"/>
      <c r="GU139" s="34"/>
      <c r="GV139" s="34"/>
      <c r="GW139" s="34"/>
      <c r="GX139" s="34"/>
      <c r="GY139" s="34"/>
      <c r="GZ139" s="34"/>
      <c r="HA139" s="34"/>
      <c r="HB139" s="34"/>
      <c r="HC139" s="34"/>
      <c r="HD139" s="34"/>
      <c r="HE139" s="34"/>
      <c r="HF139" s="34"/>
      <c r="HG139" s="34"/>
      <c r="HH139" s="34"/>
      <c r="HI139" s="34"/>
      <c r="HJ139" s="34"/>
      <c r="HK139" s="34"/>
      <c r="HL139" s="34"/>
      <c r="HM139" s="34"/>
      <c r="HN139" s="34"/>
      <c r="HO139" s="34"/>
      <c r="HP139" s="34"/>
      <c r="HQ139" s="34"/>
      <c r="HR139" s="34"/>
      <c r="HS139" s="34"/>
      <c r="HT139" s="34"/>
      <c r="HU139" s="34"/>
      <c r="HV139" s="34"/>
      <c r="HW139" s="34"/>
      <c r="HX139" s="34"/>
      <c r="HY139" s="34"/>
      <c r="HZ139" s="34"/>
      <c r="IA139" s="34"/>
      <c r="IB139" s="34"/>
      <c r="IC139" s="34"/>
      <c r="ID139" s="34"/>
      <c r="IE139" s="34"/>
      <c r="IF139" s="34"/>
      <c r="IG139" s="34"/>
    </row>
    <row r="140" s="1" customFormat="1" ht="36" customHeight="1" spans="1:241">
      <c r="A140" s="27" t="s">
        <v>195</v>
      </c>
      <c r="B140" s="27" t="s">
        <v>196</v>
      </c>
      <c r="C140" s="21" t="s">
        <v>40</v>
      </c>
      <c r="D140" s="43">
        <v>2400000</v>
      </c>
      <c r="E140" s="23" t="s">
        <v>65</v>
      </c>
      <c r="F140" s="26">
        <v>2149152</v>
      </c>
      <c r="G140" s="25" t="s">
        <v>197</v>
      </c>
      <c r="H140" s="23">
        <f t="shared" si="1"/>
        <v>250848</v>
      </c>
      <c r="I140" s="35">
        <v>106</v>
      </c>
      <c r="J140" s="36">
        <v>54</v>
      </c>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34"/>
      <c r="EX140" s="34"/>
      <c r="EY140" s="34"/>
      <c r="EZ140" s="34"/>
      <c r="FA140" s="34"/>
      <c r="FB140" s="34"/>
      <c r="FC140" s="34"/>
      <c r="FD140" s="34"/>
      <c r="FE140" s="34"/>
      <c r="FF140" s="34"/>
      <c r="FG140" s="34"/>
      <c r="FH140" s="34"/>
      <c r="FI140" s="34"/>
      <c r="FJ140" s="34"/>
      <c r="FK140" s="34"/>
      <c r="FL140" s="34"/>
      <c r="FM140" s="34"/>
      <c r="FN140" s="34"/>
      <c r="FO140" s="34"/>
      <c r="FP140" s="34"/>
      <c r="FQ140" s="34"/>
      <c r="FR140" s="34"/>
      <c r="FS140" s="34"/>
      <c r="FT140" s="34"/>
      <c r="FU140" s="34"/>
      <c r="FV140" s="34"/>
      <c r="FW140" s="34"/>
      <c r="FX140" s="34"/>
      <c r="FY140" s="34"/>
      <c r="FZ140" s="34"/>
      <c r="GA140" s="34"/>
      <c r="GB140" s="34"/>
      <c r="GC140" s="34"/>
      <c r="GD140" s="34"/>
      <c r="GE140" s="34"/>
      <c r="GF140" s="34"/>
      <c r="GG140" s="34"/>
      <c r="GH140" s="34"/>
      <c r="GI140" s="34"/>
      <c r="GJ140" s="34"/>
      <c r="GK140" s="34"/>
      <c r="GL140" s="34"/>
      <c r="GM140" s="34"/>
      <c r="GN140" s="34"/>
      <c r="GO140" s="34"/>
      <c r="GP140" s="34"/>
      <c r="GQ140" s="34"/>
      <c r="GR140" s="34"/>
      <c r="GS140" s="34"/>
      <c r="GT140" s="34"/>
      <c r="GU140" s="34"/>
      <c r="GV140" s="34"/>
      <c r="GW140" s="34"/>
      <c r="GX140" s="34"/>
      <c r="GY140" s="34"/>
      <c r="GZ140" s="34"/>
      <c r="HA140" s="34"/>
      <c r="HB140" s="34"/>
      <c r="HC140" s="34"/>
      <c r="HD140" s="34"/>
      <c r="HE140" s="34"/>
      <c r="HF140" s="34"/>
      <c r="HG140" s="34"/>
      <c r="HH140" s="34"/>
      <c r="HI140" s="34"/>
      <c r="HJ140" s="34"/>
      <c r="HK140" s="34"/>
      <c r="HL140" s="34"/>
      <c r="HM140" s="34"/>
      <c r="HN140" s="34"/>
      <c r="HO140" s="34"/>
      <c r="HP140" s="34"/>
      <c r="HQ140" s="34"/>
      <c r="HR140" s="34"/>
      <c r="HS140" s="34"/>
      <c r="HT140" s="34"/>
      <c r="HU140" s="34"/>
      <c r="HV140" s="34"/>
      <c r="HW140" s="34"/>
      <c r="HX140" s="34"/>
      <c r="HY140" s="34"/>
      <c r="HZ140" s="34"/>
      <c r="IA140" s="34"/>
      <c r="IB140" s="34"/>
      <c r="IC140" s="34"/>
      <c r="ID140" s="34"/>
      <c r="IE140" s="34"/>
      <c r="IF140" s="34"/>
      <c r="IG140" s="34"/>
    </row>
    <row r="141" s="1" customFormat="1" ht="36" customHeight="1" spans="1:241">
      <c r="A141" s="27" t="s">
        <v>198</v>
      </c>
      <c r="B141" s="27" t="s">
        <v>199</v>
      </c>
      <c r="C141" s="21" t="s">
        <v>40</v>
      </c>
      <c r="D141" s="43">
        <v>5360000</v>
      </c>
      <c r="E141" s="23" t="s">
        <v>111</v>
      </c>
      <c r="F141" s="26">
        <v>2300000</v>
      </c>
      <c r="G141" s="25" t="s">
        <v>200</v>
      </c>
      <c r="H141" s="23">
        <f>D141-F141-F142-F143</f>
        <v>19055</v>
      </c>
      <c r="I141" s="35">
        <v>88</v>
      </c>
      <c r="J141" s="36">
        <v>51</v>
      </c>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c r="GI141" s="34"/>
      <c r="GJ141" s="34"/>
      <c r="GK141" s="34"/>
      <c r="GL141" s="34"/>
      <c r="GM141" s="34"/>
      <c r="GN141" s="34"/>
      <c r="GO141" s="34"/>
      <c r="GP141" s="34"/>
      <c r="GQ141" s="34"/>
      <c r="GR141" s="34"/>
      <c r="GS141" s="34"/>
      <c r="GT141" s="34"/>
      <c r="GU141" s="34"/>
      <c r="GV141" s="34"/>
      <c r="GW141" s="34"/>
      <c r="GX141" s="34"/>
      <c r="GY141" s="34"/>
      <c r="GZ141" s="34"/>
      <c r="HA141" s="34"/>
      <c r="HB141" s="34"/>
      <c r="HC141" s="34"/>
      <c r="HD141" s="34"/>
      <c r="HE141" s="34"/>
      <c r="HF141" s="34"/>
      <c r="HG141" s="34"/>
      <c r="HH141" s="34"/>
      <c r="HI141" s="34"/>
      <c r="HJ141" s="34"/>
      <c r="HK141" s="34"/>
      <c r="HL141" s="34"/>
      <c r="HM141" s="34"/>
      <c r="HN141" s="34"/>
      <c r="HO141" s="34"/>
      <c r="HP141" s="34"/>
      <c r="HQ141" s="34"/>
      <c r="HR141" s="34"/>
      <c r="HS141" s="34"/>
      <c r="HT141" s="34"/>
      <c r="HU141" s="34"/>
      <c r="HV141" s="34"/>
      <c r="HW141" s="34"/>
      <c r="HX141" s="34"/>
      <c r="HY141" s="34"/>
      <c r="HZ141" s="34"/>
      <c r="IA141" s="34"/>
      <c r="IB141" s="34"/>
      <c r="IC141" s="34"/>
      <c r="ID141" s="34"/>
      <c r="IE141" s="34"/>
      <c r="IF141" s="34"/>
      <c r="IG141" s="34"/>
    </row>
    <row r="142" s="1" customFormat="1" ht="36" customHeight="1" spans="1:241">
      <c r="A142" s="27"/>
      <c r="B142" s="27"/>
      <c r="C142" s="21"/>
      <c r="D142" s="43"/>
      <c r="E142" s="23"/>
      <c r="F142" s="26">
        <f>4950000-F141</f>
        <v>2650000</v>
      </c>
      <c r="G142" s="25" t="s">
        <v>200</v>
      </c>
      <c r="H142" s="23"/>
      <c r="I142" s="35">
        <v>88</v>
      </c>
      <c r="J142" s="36">
        <v>51</v>
      </c>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4"/>
      <c r="FL142" s="34"/>
      <c r="FM142" s="34"/>
      <c r="FN142" s="34"/>
      <c r="FO142" s="34"/>
      <c r="FP142" s="34"/>
      <c r="FQ142" s="34"/>
      <c r="FR142" s="34"/>
      <c r="FS142" s="34"/>
      <c r="FT142" s="34"/>
      <c r="FU142" s="34"/>
      <c r="FV142" s="34"/>
      <c r="FW142" s="34"/>
      <c r="FX142" s="34"/>
      <c r="FY142" s="34"/>
      <c r="FZ142" s="34"/>
      <c r="GA142" s="34"/>
      <c r="GB142" s="34"/>
      <c r="GC142" s="34"/>
      <c r="GD142" s="34"/>
      <c r="GE142" s="34"/>
      <c r="GF142" s="34"/>
      <c r="GG142" s="34"/>
      <c r="GH142" s="34"/>
      <c r="GI142" s="34"/>
      <c r="GJ142" s="34"/>
      <c r="GK142" s="34"/>
      <c r="GL142" s="34"/>
      <c r="GM142" s="34"/>
      <c r="GN142" s="34"/>
      <c r="GO142" s="34"/>
      <c r="GP142" s="34"/>
      <c r="GQ142" s="34"/>
      <c r="GR142" s="34"/>
      <c r="GS142" s="34"/>
      <c r="GT142" s="34"/>
      <c r="GU142" s="34"/>
      <c r="GV142" s="34"/>
      <c r="GW142" s="34"/>
      <c r="GX142" s="34"/>
      <c r="GY142" s="34"/>
      <c r="GZ142" s="34"/>
      <c r="HA142" s="34"/>
      <c r="HB142" s="34"/>
      <c r="HC142" s="34"/>
      <c r="HD142" s="34"/>
      <c r="HE142" s="34"/>
      <c r="HF142" s="34"/>
      <c r="HG142" s="34"/>
      <c r="HH142" s="34"/>
      <c r="HI142" s="34"/>
      <c r="HJ142" s="34"/>
      <c r="HK142" s="34"/>
      <c r="HL142" s="34"/>
      <c r="HM142" s="34"/>
      <c r="HN142" s="34"/>
      <c r="HO142" s="34"/>
      <c r="HP142" s="34"/>
      <c r="HQ142" s="34"/>
      <c r="HR142" s="34"/>
      <c r="HS142" s="34"/>
      <c r="HT142" s="34"/>
      <c r="HU142" s="34"/>
      <c r="HV142" s="34"/>
      <c r="HW142" s="34"/>
      <c r="HX142" s="34"/>
      <c r="HY142" s="34"/>
      <c r="HZ142" s="34"/>
      <c r="IA142" s="34"/>
      <c r="IB142" s="34"/>
      <c r="IC142" s="34"/>
      <c r="ID142" s="34"/>
      <c r="IE142" s="34"/>
      <c r="IF142" s="34"/>
      <c r="IG142" s="34"/>
    </row>
    <row r="143" s="1" customFormat="1" ht="36" customHeight="1" spans="1:241">
      <c r="A143" s="27"/>
      <c r="B143" s="27"/>
      <c r="C143" s="21"/>
      <c r="D143" s="43"/>
      <c r="E143" s="23"/>
      <c r="F143" s="26">
        <v>390945</v>
      </c>
      <c r="G143" s="25" t="s">
        <v>201</v>
      </c>
      <c r="H143" s="23"/>
      <c r="I143" s="35">
        <v>124</v>
      </c>
      <c r="J143" s="36">
        <v>77</v>
      </c>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c r="GG143" s="34"/>
      <c r="GH143" s="34"/>
      <c r="GI143" s="34"/>
      <c r="GJ143" s="34"/>
      <c r="GK143" s="34"/>
      <c r="GL143" s="34"/>
      <c r="GM143" s="34"/>
      <c r="GN143" s="34"/>
      <c r="GO143" s="34"/>
      <c r="GP143" s="34"/>
      <c r="GQ143" s="34"/>
      <c r="GR143" s="34"/>
      <c r="GS143" s="34"/>
      <c r="GT143" s="34"/>
      <c r="GU143" s="34"/>
      <c r="GV143" s="34"/>
      <c r="GW143" s="34"/>
      <c r="GX143" s="34"/>
      <c r="GY143" s="34"/>
      <c r="GZ143" s="34"/>
      <c r="HA143" s="34"/>
      <c r="HB143" s="34"/>
      <c r="HC143" s="34"/>
      <c r="HD143" s="34"/>
      <c r="HE143" s="34"/>
      <c r="HF143" s="34"/>
      <c r="HG143" s="34"/>
      <c r="HH143" s="34"/>
      <c r="HI143" s="34"/>
      <c r="HJ143" s="34"/>
      <c r="HK143" s="34"/>
      <c r="HL143" s="34"/>
      <c r="HM143" s="34"/>
      <c r="HN143" s="34"/>
      <c r="HO143" s="34"/>
      <c r="HP143" s="34"/>
      <c r="HQ143" s="34"/>
      <c r="HR143" s="34"/>
      <c r="HS143" s="34"/>
      <c r="HT143" s="34"/>
      <c r="HU143" s="34"/>
      <c r="HV143" s="34"/>
      <c r="HW143" s="34"/>
      <c r="HX143" s="34"/>
      <c r="HY143" s="34"/>
      <c r="HZ143" s="34"/>
      <c r="IA143" s="34"/>
      <c r="IB143" s="34"/>
      <c r="IC143" s="34"/>
      <c r="ID143" s="34"/>
      <c r="IE143" s="34"/>
      <c r="IF143" s="34"/>
      <c r="IG143" s="34"/>
    </row>
    <row r="144" s="1" customFormat="1" ht="37" customHeight="1" spans="1:241">
      <c r="A144" s="27" t="s">
        <v>202</v>
      </c>
      <c r="B144" s="27" t="s">
        <v>203</v>
      </c>
      <c r="C144" s="21" t="s">
        <v>40</v>
      </c>
      <c r="D144" s="43">
        <v>38460000</v>
      </c>
      <c r="E144" s="23" t="s">
        <v>204</v>
      </c>
      <c r="F144" s="26">
        <v>20000000</v>
      </c>
      <c r="G144" s="25" t="s">
        <v>205</v>
      </c>
      <c r="H144" s="23">
        <f>D144-F144-F145</f>
        <v>17395000</v>
      </c>
      <c r="I144" s="35">
        <v>85</v>
      </c>
      <c r="J144" s="36" t="s">
        <v>206</v>
      </c>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34"/>
      <c r="EX144" s="34"/>
      <c r="EY144" s="34"/>
      <c r="EZ144" s="34"/>
      <c r="FA144" s="34"/>
      <c r="FB144" s="34"/>
      <c r="FC144" s="34"/>
      <c r="FD144" s="34"/>
      <c r="FE144" s="34"/>
      <c r="FF144" s="34"/>
      <c r="FG144" s="34"/>
      <c r="FH144" s="34"/>
      <c r="FI144" s="34"/>
      <c r="FJ144" s="34"/>
      <c r="FK144" s="34"/>
      <c r="FL144" s="34"/>
      <c r="FM144" s="34"/>
      <c r="FN144" s="34"/>
      <c r="FO144" s="34"/>
      <c r="FP144" s="34"/>
      <c r="FQ144" s="34"/>
      <c r="FR144" s="34"/>
      <c r="FS144" s="34"/>
      <c r="FT144" s="34"/>
      <c r="FU144" s="34"/>
      <c r="FV144" s="34"/>
      <c r="FW144" s="34"/>
      <c r="FX144" s="34"/>
      <c r="FY144" s="34"/>
      <c r="FZ144" s="34"/>
      <c r="GA144" s="34"/>
      <c r="GB144" s="34"/>
      <c r="GC144" s="34"/>
      <c r="GD144" s="34"/>
      <c r="GE144" s="34"/>
      <c r="GF144" s="34"/>
      <c r="GG144" s="34"/>
      <c r="GH144" s="34"/>
      <c r="GI144" s="34"/>
      <c r="GJ144" s="34"/>
      <c r="GK144" s="34"/>
      <c r="GL144" s="34"/>
      <c r="GM144" s="34"/>
      <c r="GN144" s="34"/>
      <c r="GO144" s="34"/>
      <c r="GP144" s="34"/>
      <c r="GQ144" s="34"/>
      <c r="GR144" s="34"/>
      <c r="GS144" s="34"/>
      <c r="GT144" s="34"/>
      <c r="GU144" s="34"/>
      <c r="GV144" s="34"/>
      <c r="GW144" s="34"/>
      <c r="GX144" s="34"/>
      <c r="GY144" s="34"/>
      <c r="GZ144" s="34"/>
      <c r="HA144" s="34"/>
      <c r="HB144" s="34"/>
      <c r="HC144" s="34"/>
      <c r="HD144" s="34"/>
      <c r="HE144" s="34"/>
      <c r="HF144" s="34"/>
      <c r="HG144" s="34"/>
      <c r="HH144" s="34"/>
      <c r="HI144" s="34"/>
      <c r="HJ144" s="34"/>
      <c r="HK144" s="34"/>
      <c r="HL144" s="34"/>
      <c r="HM144" s="34"/>
      <c r="HN144" s="34"/>
      <c r="HO144" s="34"/>
      <c r="HP144" s="34"/>
      <c r="HQ144" s="34"/>
      <c r="HR144" s="34"/>
      <c r="HS144" s="34"/>
      <c r="HT144" s="34"/>
      <c r="HU144" s="34"/>
      <c r="HV144" s="34"/>
      <c r="HW144" s="34"/>
      <c r="HX144" s="34"/>
      <c r="HY144" s="34"/>
      <c r="HZ144" s="34"/>
      <c r="IA144" s="34"/>
      <c r="IB144" s="34"/>
      <c r="IC144" s="34"/>
      <c r="ID144" s="34"/>
      <c r="IE144" s="34"/>
      <c r="IF144" s="34"/>
      <c r="IG144" s="34"/>
    </row>
    <row r="145" s="1" customFormat="1" ht="37" customHeight="1" spans="1:241">
      <c r="A145" s="27"/>
      <c r="B145" s="27"/>
      <c r="C145" s="21"/>
      <c r="D145" s="43"/>
      <c r="E145" s="23" t="s">
        <v>207</v>
      </c>
      <c r="F145" s="26">
        <v>1065000</v>
      </c>
      <c r="G145" s="25" t="s">
        <v>208</v>
      </c>
      <c r="H145" s="23"/>
      <c r="I145" s="35">
        <v>121</v>
      </c>
      <c r="J145" s="36">
        <v>78</v>
      </c>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34"/>
      <c r="EE145" s="34"/>
      <c r="EF145" s="34"/>
      <c r="EG145" s="34"/>
      <c r="EH145" s="34"/>
      <c r="EI145" s="34"/>
      <c r="EJ145" s="34"/>
      <c r="EK145" s="34"/>
      <c r="EL145" s="34"/>
      <c r="EM145" s="34"/>
      <c r="EN145" s="34"/>
      <c r="EO145" s="34"/>
      <c r="EP145" s="34"/>
      <c r="EQ145" s="34"/>
      <c r="ER145" s="34"/>
      <c r="ES145" s="34"/>
      <c r="ET145" s="34"/>
      <c r="EU145" s="34"/>
      <c r="EV145" s="34"/>
      <c r="EW145" s="34"/>
      <c r="EX145" s="34"/>
      <c r="EY145" s="34"/>
      <c r="EZ145" s="34"/>
      <c r="FA145" s="34"/>
      <c r="FB145" s="34"/>
      <c r="FC145" s="34"/>
      <c r="FD145" s="34"/>
      <c r="FE145" s="34"/>
      <c r="FF145" s="34"/>
      <c r="FG145" s="34"/>
      <c r="FH145" s="34"/>
      <c r="FI145" s="34"/>
      <c r="FJ145" s="34"/>
      <c r="FK145" s="34"/>
      <c r="FL145" s="34"/>
      <c r="FM145" s="34"/>
      <c r="FN145" s="34"/>
      <c r="FO145" s="34"/>
      <c r="FP145" s="34"/>
      <c r="FQ145" s="34"/>
      <c r="FR145" s="34"/>
      <c r="FS145" s="34"/>
      <c r="FT145" s="34"/>
      <c r="FU145" s="34"/>
      <c r="FV145" s="34"/>
      <c r="FW145" s="34"/>
      <c r="FX145" s="34"/>
      <c r="FY145" s="34"/>
      <c r="FZ145" s="34"/>
      <c r="GA145" s="34"/>
      <c r="GB145" s="34"/>
      <c r="GC145" s="34"/>
      <c r="GD145" s="34"/>
      <c r="GE145" s="34"/>
      <c r="GF145" s="34"/>
      <c r="GG145" s="34"/>
      <c r="GH145" s="34"/>
      <c r="GI145" s="34"/>
      <c r="GJ145" s="34"/>
      <c r="GK145" s="34"/>
      <c r="GL145" s="34"/>
      <c r="GM145" s="34"/>
      <c r="GN145" s="34"/>
      <c r="GO145" s="34"/>
      <c r="GP145" s="34"/>
      <c r="GQ145" s="34"/>
      <c r="GR145" s="34"/>
      <c r="GS145" s="34"/>
      <c r="GT145" s="34"/>
      <c r="GU145" s="34"/>
      <c r="GV145" s="34"/>
      <c r="GW145" s="34"/>
      <c r="GX145" s="34"/>
      <c r="GY145" s="34"/>
      <c r="GZ145" s="34"/>
      <c r="HA145" s="34"/>
      <c r="HB145" s="34"/>
      <c r="HC145" s="34"/>
      <c r="HD145" s="34"/>
      <c r="HE145" s="34"/>
      <c r="HF145" s="34"/>
      <c r="HG145" s="34"/>
      <c r="HH145" s="34"/>
      <c r="HI145" s="34"/>
      <c r="HJ145" s="34"/>
      <c r="HK145" s="34"/>
      <c r="HL145" s="34"/>
      <c r="HM145" s="34"/>
      <c r="HN145" s="34"/>
      <c r="HO145" s="34"/>
      <c r="HP145" s="34"/>
      <c r="HQ145" s="34"/>
      <c r="HR145" s="34"/>
      <c r="HS145" s="34"/>
      <c r="HT145" s="34"/>
      <c r="HU145" s="34"/>
      <c r="HV145" s="34"/>
      <c r="HW145" s="34"/>
      <c r="HX145" s="34"/>
      <c r="HY145" s="34"/>
      <c r="HZ145" s="34"/>
      <c r="IA145" s="34"/>
      <c r="IB145" s="34"/>
      <c r="IC145" s="34"/>
      <c r="ID145" s="34"/>
      <c r="IE145" s="34"/>
      <c r="IF145" s="34"/>
      <c r="IG145" s="34"/>
    </row>
    <row r="146" s="1" customFormat="1" ht="36" customHeight="1" spans="1:241">
      <c r="A146" s="27" t="s">
        <v>209</v>
      </c>
      <c r="B146" s="27" t="s">
        <v>210</v>
      </c>
      <c r="C146" s="21" t="s">
        <v>40</v>
      </c>
      <c r="D146" s="43">
        <v>310000</v>
      </c>
      <c r="E146" s="23" t="s">
        <v>129</v>
      </c>
      <c r="F146" s="26">
        <v>90000</v>
      </c>
      <c r="G146" s="25" t="s">
        <v>121</v>
      </c>
      <c r="H146" s="23">
        <f t="shared" ref="H146:H150" si="2">D146-F146</f>
        <v>220000</v>
      </c>
      <c r="I146" s="35">
        <v>124</v>
      </c>
      <c r="J146" s="36">
        <v>77</v>
      </c>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c r="FI146" s="34"/>
      <c r="FJ146" s="34"/>
      <c r="FK146" s="34"/>
      <c r="FL146" s="34"/>
      <c r="FM146" s="34"/>
      <c r="FN146" s="34"/>
      <c r="FO146" s="34"/>
      <c r="FP146" s="34"/>
      <c r="FQ146" s="34"/>
      <c r="FR146" s="34"/>
      <c r="FS146" s="34"/>
      <c r="FT146" s="34"/>
      <c r="FU146" s="34"/>
      <c r="FV146" s="34"/>
      <c r="FW146" s="34"/>
      <c r="FX146" s="34"/>
      <c r="FY146" s="34"/>
      <c r="FZ146" s="34"/>
      <c r="GA146" s="34"/>
      <c r="GB146" s="34"/>
      <c r="GC146" s="34"/>
      <c r="GD146" s="34"/>
      <c r="GE146" s="34"/>
      <c r="GF146" s="34"/>
      <c r="GG146" s="34"/>
      <c r="GH146" s="34"/>
      <c r="GI146" s="34"/>
      <c r="GJ146" s="34"/>
      <c r="GK146" s="34"/>
      <c r="GL146" s="34"/>
      <c r="GM146" s="34"/>
      <c r="GN146" s="34"/>
      <c r="GO146" s="34"/>
      <c r="GP146" s="34"/>
      <c r="GQ146" s="34"/>
      <c r="GR146" s="34"/>
      <c r="GS146" s="34"/>
      <c r="GT146" s="34"/>
      <c r="GU146" s="34"/>
      <c r="GV146" s="34"/>
      <c r="GW146" s="34"/>
      <c r="GX146" s="34"/>
      <c r="GY146" s="34"/>
      <c r="GZ146" s="34"/>
      <c r="HA146" s="34"/>
      <c r="HB146" s="34"/>
      <c r="HC146" s="34"/>
      <c r="HD146" s="34"/>
      <c r="HE146" s="34"/>
      <c r="HF146" s="34"/>
      <c r="HG146" s="34"/>
      <c r="HH146" s="34"/>
      <c r="HI146" s="34"/>
      <c r="HJ146" s="34"/>
      <c r="HK146" s="34"/>
      <c r="HL146" s="34"/>
      <c r="HM146" s="34"/>
      <c r="HN146" s="34"/>
      <c r="HO146" s="34"/>
      <c r="HP146" s="34"/>
      <c r="HQ146" s="34"/>
      <c r="HR146" s="34"/>
      <c r="HS146" s="34"/>
      <c r="HT146" s="34"/>
      <c r="HU146" s="34"/>
      <c r="HV146" s="34"/>
      <c r="HW146" s="34"/>
      <c r="HX146" s="34"/>
      <c r="HY146" s="34"/>
      <c r="HZ146" s="34"/>
      <c r="IA146" s="34"/>
      <c r="IB146" s="34"/>
      <c r="IC146" s="34"/>
      <c r="ID146" s="34"/>
      <c r="IE146" s="34"/>
      <c r="IF146" s="34"/>
      <c r="IG146" s="34"/>
    </row>
    <row r="147" s="1" customFormat="1" ht="28" customHeight="1" spans="1:241">
      <c r="A147" s="44" t="s">
        <v>211</v>
      </c>
      <c r="B147" s="45" t="s">
        <v>212</v>
      </c>
      <c r="C147" s="21"/>
      <c r="D147" s="40">
        <v>420000</v>
      </c>
      <c r="E147" s="23"/>
      <c r="F147" s="26"/>
      <c r="G147" s="25"/>
      <c r="H147" s="23">
        <f t="shared" si="2"/>
        <v>420000</v>
      </c>
      <c r="I147" s="35"/>
      <c r="J147" s="36">
        <v>78</v>
      </c>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34"/>
      <c r="DE147" s="34"/>
      <c r="DF147" s="34"/>
      <c r="DG147" s="34"/>
      <c r="DH147" s="34"/>
      <c r="DI147" s="34"/>
      <c r="DJ147" s="34"/>
      <c r="DK147" s="34"/>
      <c r="DL147" s="34"/>
      <c r="DM147" s="34"/>
      <c r="DN147" s="34"/>
      <c r="DO147" s="34"/>
      <c r="DP147" s="34"/>
      <c r="DQ147" s="34"/>
      <c r="DR147" s="34"/>
      <c r="DS147" s="34"/>
      <c r="DT147" s="34"/>
      <c r="DU147" s="34"/>
      <c r="DV147" s="34"/>
      <c r="DW147" s="34"/>
      <c r="DX147" s="34"/>
      <c r="DY147" s="34"/>
      <c r="DZ147" s="34"/>
      <c r="EA147" s="34"/>
      <c r="EB147" s="34"/>
      <c r="EC147" s="34"/>
      <c r="ED147" s="34"/>
      <c r="EE147" s="34"/>
      <c r="EF147" s="34"/>
      <c r="EG147" s="34"/>
      <c r="EH147" s="34"/>
      <c r="EI147" s="34"/>
      <c r="EJ147" s="34"/>
      <c r="EK147" s="34"/>
      <c r="EL147" s="34"/>
      <c r="EM147" s="34"/>
      <c r="EN147" s="34"/>
      <c r="EO147" s="34"/>
      <c r="EP147" s="34"/>
      <c r="EQ147" s="34"/>
      <c r="ER147" s="34"/>
      <c r="ES147" s="34"/>
      <c r="ET147" s="34"/>
      <c r="EU147" s="34"/>
      <c r="EV147" s="34"/>
      <c r="EW147" s="34"/>
      <c r="EX147" s="34"/>
      <c r="EY147" s="34"/>
      <c r="EZ147" s="34"/>
      <c r="FA147" s="34"/>
      <c r="FB147" s="34"/>
      <c r="FC147" s="34"/>
      <c r="FD147" s="34"/>
      <c r="FE147" s="34"/>
      <c r="FF147" s="34"/>
      <c r="FG147" s="34"/>
      <c r="FH147" s="34"/>
      <c r="FI147" s="34"/>
      <c r="FJ147" s="34"/>
      <c r="FK147" s="34"/>
      <c r="FL147" s="34"/>
      <c r="FM147" s="34"/>
      <c r="FN147" s="34"/>
      <c r="FO147" s="34"/>
      <c r="FP147" s="34"/>
      <c r="FQ147" s="34"/>
      <c r="FR147" s="34"/>
      <c r="FS147" s="34"/>
      <c r="FT147" s="34"/>
      <c r="FU147" s="34"/>
      <c r="FV147" s="34"/>
      <c r="FW147" s="34"/>
      <c r="FX147" s="34"/>
      <c r="FY147" s="34"/>
      <c r="FZ147" s="34"/>
      <c r="GA147" s="34"/>
      <c r="GB147" s="34"/>
      <c r="GC147" s="34"/>
      <c r="GD147" s="34"/>
      <c r="GE147" s="34"/>
      <c r="GF147" s="34"/>
      <c r="GG147" s="34"/>
      <c r="GH147" s="34"/>
      <c r="GI147" s="34"/>
      <c r="GJ147" s="34"/>
      <c r="GK147" s="34"/>
      <c r="GL147" s="34"/>
      <c r="GM147" s="34"/>
      <c r="GN147" s="34"/>
      <c r="GO147" s="34"/>
      <c r="GP147" s="34"/>
      <c r="GQ147" s="34"/>
      <c r="GR147" s="34"/>
      <c r="GS147" s="34"/>
      <c r="GT147" s="34"/>
      <c r="GU147" s="34"/>
      <c r="GV147" s="34"/>
      <c r="GW147" s="34"/>
      <c r="GX147" s="34"/>
      <c r="GY147" s="34"/>
      <c r="GZ147" s="34"/>
      <c r="HA147" s="34"/>
      <c r="HB147" s="34"/>
      <c r="HC147" s="34"/>
      <c r="HD147" s="34"/>
      <c r="HE147" s="34"/>
      <c r="HF147" s="34"/>
      <c r="HG147" s="34"/>
      <c r="HH147" s="34"/>
      <c r="HI147" s="34"/>
      <c r="HJ147" s="34"/>
      <c r="HK147" s="34"/>
      <c r="HL147" s="34"/>
      <c r="HM147" s="34"/>
      <c r="HN147" s="34"/>
      <c r="HO147" s="34"/>
      <c r="HP147" s="34"/>
      <c r="HQ147" s="34"/>
      <c r="HR147" s="34"/>
      <c r="HS147" s="34"/>
      <c r="HT147" s="34"/>
      <c r="HU147" s="34"/>
      <c r="HV147" s="34"/>
      <c r="HW147" s="34"/>
      <c r="HX147" s="34"/>
      <c r="HY147" s="34"/>
      <c r="HZ147" s="34"/>
      <c r="IA147" s="34"/>
      <c r="IB147" s="34"/>
      <c r="IC147" s="34"/>
      <c r="ID147" s="34"/>
      <c r="IE147" s="34"/>
      <c r="IF147" s="34"/>
      <c r="IG147" s="34"/>
    </row>
    <row r="148" s="1" customFormat="1" ht="28" customHeight="1" spans="1:241">
      <c r="A148" s="44" t="s">
        <v>213</v>
      </c>
      <c r="B148" s="45" t="s">
        <v>214</v>
      </c>
      <c r="C148" s="21"/>
      <c r="D148" s="40">
        <v>730000</v>
      </c>
      <c r="E148" s="23"/>
      <c r="F148" s="26"/>
      <c r="G148" s="25"/>
      <c r="H148" s="23">
        <f t="shared" si="2"/>
        <v>730000</v>
      </c>
      <c r="I148" s="35"/>
      <c r="J148" s="36"/>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c r="DC148" s="34"/>
      <c r="DD148" s="34"/>
      <c r="DE148" s="34"/>
      <c r="DF148" s="34"/>
      <c r="DG148" s="34"/>
      <c r="DH148" s="34"/>
      <c r="DI148" s="34"/>
      <c r="DJ148" s="34"/>
      <c r="DK148" s="34"/>
      <c r="DL148" s="34"/>
      <c r="DM148" s="34"/>
      <c r="DN148" s="34"/>
      <c r="DO148" s="34"/>
      <c r="DP148" s="34"/>
      <c r="DQ148" s="34"/>
      <c r="DR148" s="34"/>
      <c r="DS148" s="34"/>
      <c r="DT148" s="34"/>
      <c r="DU148" s="34"/>
      <c r="DV148" s="34"/>
      <c r="DW148" s="34"/>
      <c r="DX148" s="34"/>
      <c r="DY148" s="34"/>
      <c r="DZ148" s="34"/>
      <c r="EA148" s="34"/>
      <c r="EB148" s="34"/>
      <c r="EC148" s="34"/>
      <c r="ED148" s="34"/>
      <c r="EE148" s="34"/>
      <c r="EF148" s="34"/>
      <c r="EG148" s="34"/>
      <c r="EH148" s="34"/>
      <c r="EI148" s="34"/>
      <c r="EJ148" s="34"/>
      <c r="EK148" s="34"/>
      <c r="EL148" s="34"/>
      <c r="EM148" s="34"/>
      <c r="EN148" s="34"/>
      <c r="EO148" s="34"/>
      <c r="EP148" s="34"/>
      <c r="EQ148" s="34"/>
      <c r="ER148" s="34"/>
      <c r="ES148" s="34"/>
      <c r="ET148" s="34"/>
      <c r="EU148" s="34"/>
      <c r="EV148" s="34"/>
      <c r="EW148" s="34"/>
      <c r="EX148" s="34"/>
      <c r="EY148" s="34"/>
      <c r="EZ148" s="34"/>
      <c r="FA148" s="34"/>
      <c r="FB148" s="34"/>
      <c r="FC148" s="34"/>
      <c r="FD148" s="34"/>
      <c r="FE148" s="34"/>
      <c r="FF148" s="34"/>
      <c r="FG148" s="34"/>
      <c r="FH148" s="34"/>
      <c r="FI148" s="34"/>
      <c r="FJ148" s="34"/>
      <c r="FK148" s="34"/>
      <c r="FL148" s="34"/>
      <c r="FM148" s="34"/>
      <c r="FN148" s="34"/>
      <c r="FO148" s="34"/>
      <c r="FP148" s="34"/>
      <c r="FQ148" s="34"/>
      <c r="FR148" s="34"/>
      <c r="FS148" s="34"/>
      <c r="FT148" s="34"/>
      <c r="FU148" s="34"/>
      <c r="FV148" s="34"/>
      <c r="FW148" s="34"/>
      <c r="FX148" s="34"/>
      <c r="FY148" s="34"/>
      <c r="FZ148" s="34"/>
      <c r="GA148" s="34"/>
      <c r="GB148" s="34"/>
      <c r="GC148" s="34"/>
      <c r="GD148" s="34"/>
      <c r="GE148" s="34"/>
      <c r="GF148" s="34"/>
      <c r="GG148" s="34"/>
      <c r="GH148" s="34"/>
      <c r="GI148" s="34"/>
      <c r="GJ148" s="34"/>
      <c r="GK148" s="34"/>
      <c r="GL148" s="34"/>
      <c r="GM148" s="34"/>
      <c r="GN148" s="34"/>
      <c r="GO148" s="34"/>
      <c r="GP148" s="34"/>
      <c r="GQ148" s="34"/>
      <c r="GR148" s="34"/>
      <c r="GS148" s="34"/>
      <c r="GT148" s="34"/>
      <c r="GU148" s="34"/>
      <c r="GV148" s="34"/>
      <c r="GW148" s="34"/>
      <c r="GX148" s="34"/>
      <c r="GY148" s="34"/>
      <c r="GZ148" s="34"/>
      <c r="HA148" s="34"/>
      <c r="HB148" s="34"/>
      <c r="HC148" s="34"/>
      <c r="HD148" s="34"/>
      <c r="HE148" s="34"/>
      <c r="HF148" s="34"/>
      <c r="HG148" s="34"/>
      <c r="HH148" s="34"/>
      <c r="HI148" s="34"/>
      <c r="HJ148" s="34"/>
      <c r="HK148" s="34"/>
      <c r="HL148" s="34"/>
      <c r="HM148" s="34"/>
      <c r="HN148" s="34"/>
      <c r="HO148" s="34"/>
      <c r="HP148" s="34"/>
      <c r="HQ148" s="34"/>
      <c r="HR148" s="34"/>
      <c r="HS148" s="34"/>
      <c r="HT148" s="34"/>
      <c r="HU148" s="34"/>
      <c r="HV148" s="34"/>
      <c r="HW148" s="34"/>
      <c r="HX148" s="34"/>
      <c r="HY148" s="34"/>
      <c r="HZ148" s="34"/>
      <c r="IA148" s="34"/>
      <c r="IB148" s="34"/>
      <c r="IC148" s="34"/>
      <c r="ID148" s="34"/>
      <c r="IE148" s="34"/>
      <c r="IF148" s="34"/>
      <c r="IG148" s="34"/>
    </row>
    <row r="149" s="1" customFormat="1" ht="28" customHeight="1" spans="1:241">
      <c r="A149" s="44" t="s">
        <v>215</v>
      </c>
      <c r="B149" s="45" t="s">
        <v>216</v>
      </c>
      <c r="C149" s="21"/>
      <c r="D149" s="40">
        <v>167000</v>
      </c>
      <c r="E149" s="23"/>
      <c r="F149" s="26"/>
      <c r="G149" s="25"/>
      <c r="H149" s="23">
        <f t="shared" si="2"/>
        <v>167000</v>
      </c>
      <c r="I149" s="35"/>
      <c r="J149" s="36"/>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4"/>
      <c r="DB149" s="34"/>
      <c r="DC149" s="34"/>
      <c r="DD149" s="34"/>
      <c r="DE149" s="34"/>
      <c r="DF149" s="34"/>
      <c r="DG149" s="34"/>
      <c r="DH149" s="34"/>
      <c r="DI149" s="34"/>
      <c r="DJ149" s="34"/>
      <c r="DK149" s="34"/>
      <c r="DL149" s="34"/>
      <c r="DM149" s="34"/>
      <c r="DN149" s="34"/>
      <c r="DO149" s="34"/>
      <c r="DP149" s="34"/>
      <c r="DQ149" s="34"/>
      <c r="DR149" s="34"/>
      <c r="DS149" s="34"/>
      <c r="DT149" s="34"/>
      <c r="DU149" s="34"/>
      <c r="DV149" s="34"/>
      <c r="DW149" s="34"/>
      <c r="DX149" s="34"/>
      <c r="DY149" s="34"/>
      <c r="DZ149" s="34"/>
      <c r="EA149" s="34"/>
      <c r="EB149" s="34"/>
      <c r="EC149" s="34"/>
      <c r="ED149" s="34"/>
      <c r="EE149" s="34"/>
      <c r="EF149" s="34"/>
      <c r="EG149" s="34"/>
      <c r="EH149" s="34"/>
      <c r="EI149" s="34"/>
      <c r="EJ149" s="34"/>
      <c r="EK149" s="34"/>
      <c r="EL149" s="34"/>
      <c r="EM149" s="34"/>
      <c r="EN149" s="34"/>
      <c r="EO149" s="34"/>
      <c r="EP149" s="34"/>
      <c r="EQ149" s="34"/>
      <c r="ER149" s="34"/>
      <c r="ES149" s="34"/>
      <c r="ET149" s="34"/>
      <c r="EU149" s="34"/>
      <c r="EV149" s="34"/>
      <c r="EW149" s="34"/>
      <c r="EX149" s="34"/>
      <c r="EY149" s="34"/>
      <c r="EZ149" s="34"/>
      <c r="FA149" s="34"/>
      <c r="FB149" s="34"/>
      <c r="FC149" s="34"/>
      <c r="FD149" s="34"/>
      <c r="FE149" s="34"/>
      <c r="FF149" s="34"/>
      <c r="FG149" s="34"/>
      <c r="FH149" s="34"/>
      <c r="FI149" s="34"/>
      <c r="FJ149" s="34"/>
      <c r="FK149" s="34"/>
      <c r="FL149" s="34"/>
      <c r="FM149" s="34"/>
      <c r="FN149" s="34"/>
      <c r="FO149" s="34"/>
      <c r="FP149" s="34"/>
      <c r="FQ149" s="34"/>
      <c r="FR149" s="34"/>
      <c r="FS149" s="34"/>
      <c r="FT149" s="34"/>
      <c r="FU149" s="34"/>
      <c r="FV149" s="34"/>
      <c r="FW149" s="34"/>
      <c r="FX149" s="34"/>
      <c r="FY149" s="34"/>
      <c r="FZ149" s="34"/>
      <c r="GA149" s="34"/>
      <c r="GB149" s="34"/>
      <c r="GC149" s="34"/>
      <c r="GD149" s="34"/>
      <c r="GE149" s="34"/>
      <c r="GF149" s="34"/>
      <c r="GG149" s="34"/>
      <c r="GH149" s="34"/>
      <c r="GI149" s="34"/>
      <c r="GJ149" s="34"/>
      <c r="GK149" s="34"/>
      <c r="GL149" s="34"/>
      <c r="GM149" s="34"/>
      <c r="GN149" s="34"/>
      <c r="GO149" s="34"/>
      <c r="GP149" s="34"/>
      <c r="GQ149" s="34"/>
      <c r="GR149" s="34"/>
      <c r="GS149" s="34"/>
      <c r="GT149" s="34"/>
      <c r="GU149" s="34"/>
      <c r="GV149" s="34"/>
      <c r="GW149" s="34"/>
      <c r="GX149" s="34"/>
      <c r="GY149" s="34"/>
      <c r="GZ149" s="34"/>
      <c r="HA149" s="34"/>
      <c r="HB149" s="34"/>
      <c r="HC149" s="34"/>
      <c r="HD149" s="34"/>
      <c r="HE149" s="34"/>
      <c r="HF149" s="34"/>
      <c r="HG149" s="34"/>
      <c r="HH149" s="34"/>
      <c r="HI149" s="34"/>
      <c r="HJ149" s="34"/>
      <c r="HK149" s="34"/>
      <c r="HL149" s="34"/>
      <c r="HM149" s="34"/>
      <c r="HN149" s="34"/>
      <c r="HO149" s="34"/>
      <c r="HP149" s="34"/>
      <c r="HQ149" s="34"/>
      <c r="HR149" s="34"/>
      <c r="HS149" s="34"/>
      <c r="HT149" s="34"/>
      <c r="HU149" s="34"/>
      <c r="HV149" s="34"/>
      <c r="HW149" s="34"/>
      <c r="HX149" s="34"/>
      <c r="HY149" s="34"/>
      <c r="HZ149" s="34"/>
      <c r="IA149" s="34"/>
      <c r="IB149" s="34"/>
      <c r="IC149" s="34"/>
      <c r="ID149" s="34"/>
      <c r="IE149" s="34"/>
      <c r="IF149" s="34"/>
      <c r="IG149" s="34"/>
    </row>
    <row r="150" s="1" customFormat="1" ht="28" customHeight="1" spans="1:241">
      <c r="A150" s="44" t="s">
        <v>217</v>
      </c>
      <c r="B150" s="45" t="s">
        <v>218</v>
      </c>
      <c r="C150" s="21"/>
      <c r="D150" s="40">
        <v>250000</v>
      </c>
      <c r="E150" s="23"/>
      <c r="F150" s="26"/>
      <c r="G150" s="25"/>
      <c r="H150" s="23">
        <f t="shared" si="2"/>
        <v>250000</v>
      </c>
      <c r="I150" s="35"/>
      <c r="J150" s="36"/>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c r="FI150" s="34"/>
      <c r="FJ150" s="34"/>
      <c r="FK150" s="34"/>
      <c r="FL150" s="34"/>
      <c r="FM150" s="34"/>
      <c r="FN150" s="34"/>
      <c r="FO150" s="34"/>
      <c r="FP150" s="34"/>
      <c r="FQ150" s="34"/>
      <c r="FR150" s="34"/>
      <c r="FS150" s="34"/>
      <c r="FT150" s="34"/>
      <c r="FU150" s="34"/>
      <c r="FV150" s="34"/>
      <c r="FW150" s="34"/>
      <c r="FX150" s="34"/>
      <c r="FY150" s="34"/>
      <c r="FZ150" s="34"/>
      <c r="GA150" s="34"/>
      <c r="GB150" s="34"/>
      <c r="GC150" s="34"/>
      <c r="GD150" s="34"/>
      <c r="GE150" s="34"/>
      <c r="GF150" s="34"/>
      <c r="GG150" s="34"/>
      <c r="GH150" s="34"/>
      <c r="GI150" s="34"/>
      <c r="GJ150" s="34"/>
      <c r="GK150" s="34"/>
      <c r="GL150" s="34"/>
      <c r="GM150" s="34"/>
      <c r="GN150" s="34"/>
      <c r="GO150" s="34"/>
      <c r="GP150" s="34"/>
      <c r="GQ150" s="34"/>
      <c r="GR150" s="34"/>
      <c r="GS150" s="34"/>
      <c r="GT150" s="34"/>
      <c r="GU150" s="34"/>
      <c r="GV150" s="34"/>
      <c r="GW150" s="34"/>
      <c r="GX150" s="34"/>
      <c r="GY150" s="34"/>
      <c r="GZ150" s="34"/>
      <c r="HA150" s="34"/>
      <c r="HB150" s="34"/>
      <c r="HC150" s="34"/>
      <c r="HD150" s="34"/>
      <c r="HE150" s="34"/>
      <c r="HF150" s="34"/>
      <c r="HG150" s="34"/>
      <c r="HH150" s="34"/>
      <c r="HI150" s="34"/>
      <c r="HJ150" s="34"/>
      <c r="HK150" s="34"/>
      <c r="HL150" s="34"/>
      <c r="HM150" s="34"/>
      <c r="HN150" s="34"/>
      <c r="HO150" s="34"/>
      <c r="HP150" s="34"/>
      <c r="HQ150" s="34"/>
      <c r="HR150" s="34"/>
      <c r="HS150" s="34"/>
      <c r="HT150" s="34"/>
      <c r="HU150" s="34"/>
      <c r="HV150" s="34"/>
      <c r="HW150" s="34"/>
      <c r="HX150" s="34"/>
      <c r="HY150" s="34"/>
      <c r="HZ150" s="34"/>
      <c r="IA150" s="34"/>
      <c r="IB150" s="34"/>
      <c r="IC150" s="34"/>
      <c r="ID150" s="34"/>
      <c r="IE150" s="34"/>
      <c r="IF150" s="34"/>
      <c r="IG150" s="34"/>
    </row>
    <row r="151" s="1" customFormat="1" ht="28" customHeight="1" spans="1:241">
      <c r="A151" s="44" t="s">
        <v>219</v>
      </c>
      <c r="B151" s="45" t="s">
        <v>220</v>
      </c>
      <c r="C151" s="21"/>
      <c r="D151" s="40">
        <v>2210000</v>
      </c>
      <c r="E151" s="23" t="s">
        <v>81</v>
      </c>
      <c r="F151" s="26">
        <v>1000000</v>
      </c>
      <c r="G151" s="25" t="s">
        <v>221</v>
      </c>
      <c r="H151" s="23">
        <f>D151-F151-F152</f>
        <v>50000</v>
      </c>
      <c r="I151" s="35">
        <v>6</v>
      </c>
      <c r="J151" s="36">
        <v>68</v>
      </c>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c r="CS151" s="34"/>
      <c r="CT151" s="34"/>
      <c r="CU151" s="34"/>
      <c r="CV151" s="34"/>
      <c r="CW151" s="34"/>
      <c r="CX151" s="34"/>
      <c r="CY151" s="34"/>
      <c r="CZ151" s="34"/>
      <c r="DA151" s="34"/>
      <c r="DB151" s="34"/>
      <c r="DC151" s="34"/>
      <c r="DD151" s="34"/>
      <c r="DE151" s="34"/>
      <c r="DF151" s="34"/>
      <c r="DG151" s="34"/>
      <c r="DH151" s="34"/>
      <c r="DI151" s="34"/>
      <c r="DJ151" s="34"/>
      <c r="DK151" s="34"/>
      <c r="DL151" s="34"/>
      <c r="DM151" s="34"/>
      <c r="DN151" s="34"/>
      <c r="DO151" s="34"/>
      <c r="DP151" s="34"/>
      <c r="DQ151" s="34"/>
      <c r="DR151" s="34"/>
      <c r="DS151" s="34"/>
      <c r="DT151" s="34"/>
      <c r="DU151" s="34"/>
      <c r="DV151" s="34"/>
      <c r="DW151" s="34"/>
      <c r="DX151" s="34"/>
      <c r="DY151" s="34"/>
      <c r="DZ151" s="34"/>
      <c r="EA151" s="34"/>
      <c r="EB151" s="34"/>
      <c r="EC151" s="34"/>
      <c r="ED151" s="34"/>
      <c r="EE151" s="34"/>
      <c r="EF151" s="34"/>
      <c r="EG151" s="34"/>
      <c r="EH151" s="34"/>
      <c r="EI151" s="34"/>
      <c r="EJ151" s="34"/>
      <c r="EK151" s="34"/>
      <c r="EL151" s="34"/>
      <c r="EM151" s="34"/>
      <c r="EN151" s="34"/>
      <c r="EO151" s="34"/>
      <c r="EP151" s="34"/>
      <c r="EQ151" s="34"/>
      <c r="ER151" s="34"/>
      <c r="ES151" s="34"/>
      <c r="ET151" s="34"/>
      <c r="EU151" s="34"/>
      <c r="EV151" s="34"/>
      <c r="EW151" s="34"/>
      <c r="EX151" s="34"/>
      <c r="EY151" s="34"/>
      <c r="EZ151" s="34"/>
      <c r="FA151" s="34"/>
      <c r="FB151" s="34"/>
      <c r="FC151" s="34"/>
      <c r="FD151" s="34"/>
      <c r="FE151" s="34"/>
      <c r="FF151" s="34"/>
      <c r="FG151" s="34"/>
      <c r="FH151" s="34"/>
      <c r="FI151" s="34"/>
      <c r="FJ151" s="34"/>
      <c r="FK151" s="34"/>
      <c r="FL151" s="34"/>
      <c r="FM151" s="34"/>
      <c r="FN151" s="34"/>
      <c r="FO151" s="34"/>
      <c r="FP151" s="34"/>
      <c r="FQ151" s="34"/>
      <c r="FR151" s="34"/>
      <c r="FS151" s="34"/>
      <c r="FT151" s="34"/>
      <c r="FU151" s="34"/>
      <c r="FV151" s="34"/>
      <c r="FW151" s="34"/>
      <c r="FX151" s="34"/>
      <c r="FY151" s="34"/>
      <c r="FZ151" s="34"/>
      <c r="GA151" s="34"/>
      <c r="GB151" s="34"/>
      <c r="GC151" s="34"/>
      <c r="GD151" s="34"/>
      <c r="GE151" s="34"/>
      <c r="GF151" s="34"/>
      <c r="GG151" s="34"/>
      <c r="GH151" s="34"/>
      <c r="GI151" s="34"/>
      <c r="GJ151" s="34"/>
      <c r="GK151" s="34"/>
      <c r="GL151" s="34"/>
      <c r="GM151" s="34"/>
      <c r="GN151" s="34"/>
      <c r="GO151" s="34"/>
      <c r="GP151" s="34"/>
      <c r="GQ151" s="34"/>
      <c r="GR151" s="34"/>
      <c r="GS151" s="34"/>
      <c r="GT151" s="34"/>
      <c r="GU151" s="34"/>
      <c r="GV151" s="34"/>
      <c r="GW151" s="34"/>
      <c r="GX151" s="34"/>
      <c r="GY151" s="34"/>
      <c r="GZ151" s="34"/>
      <c r="HA151" s="34"/>
      <c r="HB151" s="34"/>
      <c r="HC151" s="34"/>
      <c r="HD151" s="34"/>
      <c r="HE151" s="34"/>
      <c r="HF151" s="34"/>
      <c r="HG151" s="34"/>
      <c r="HH151" s="34"/>
      <c r="HI151" s="34"/>
      <c r="HJ151" s="34"/>
      <c r="HK151" s="34"/>
      <c r="HL151" s="34"/>
      <c r="HM151" s="34"/>
      <c r="HN151" s="34"/>
      <c r="HO151" s="34"/>
      <c r="HP151" s="34"/>
      <c r="HQ151" s="34"/>
      <c r="HR151" s="34"/>
      <c r="HS151" s="34"/>
      <c r="HT151" s="34"/>
      <c r="HU151" s="34"/>
      <c r="HV151" s="34"/>
      <c r="HW151" s="34"/>
      <c r="HX151" s="34"/>
      <c r="HY151" s="34"/>
      <c r="HZ151" s="34"/>
      <c r="IA151" s="34"/>
      <c r="IB151" s="34"/>
      <c r="IC151" s="34"/>
      <c r="ID151" s="34"/>
      <c r="IE151" s="34"/>
      <c r="IF151" s="34"/>
      <c r="IG151" s="34"/>
    </row>
    <row r="152" s="1" customFormat="1" ht="28" customHeight="1" spans="1:241">
      <c r="A152" s="44"/>
      <c r="B152" s="45"/>
      <c r="C152" s="21"/>
      <c r="D152" s="40"/>
      <c r="E152" s="23"/>
      <c r="F152" s="26">
        <v>1160000</v>
      </c>
      <c r="G152" s="25" t="s">
        <v>221</v>
      </c>
      <c r="H152" s="23"/>
      <c r="I152" s="35">
        <v>112</v>
      </c>
      <c r="J152" s="36">
        <v>68</v>
      </c>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c r="EE152" s="34"/>
      <c r="EF152" s="34"/>
      <c r="EG152" s="34"/>
      <c r="EH152" s="34"/>
      <c r="EI152" s="34"/>
      <c r="EJ152" s="34"/>
      <c r="EK152" s="34"/>
      <c r="EL152" s="34"/>
      <c r="EM152" s="34"/>
      <c r="EN152" s="34"/>
      <c r="EO152" s="34"/>
      <c r="EP152" s="34"/>
      <c r="EQ152" s="34"/>
      <c r="ER152" s="34"/>
      <c r="ES152" s="34"/>
      <c r="ET152" s="34"/>
      <c r="EU152" s="34"/>
      <c r="EV152" s="34"/>
      <c r="EW152" s="34"/>
      <c r="EX152" s="34"/>
      <c r="EY152" s="34"/>
      <c r="EZ152" s="34"/>
      <c r="FA152" s="34"/>
      <c r="FB152" s="34"/>
      <c r="FC152" s="34"/>
      <c r="FD152" s="34"/>
      <c r="FE152" s="34"/>
      <c r="FF152" s="34"/>
      <c r="FG152" s="34"/>
      <c r="FH152" s="34"/>
      <c r="FI152" s="34"/>
      <c r="FJ152" s="34"/>
      <c r="FK152" s="34"/>
      <c r="FL152" s="34"/>
      <c r="FM152" s="34"/>
      <c r="FN152" s="34"/>
      <c r="FO152" s="34"/>
      <c r="FP152" s="34"/>
      <c r="FQ152" s="34"/>
      <c r="FR152" s="34"/>
      <c r="FS152" s="34"/>
      <c r="FT152" s="34"/>
      <c r="FU152" s="34"/>
      <c r="FV152" s="34"/>
      <c r="FW152" s="34"/>
      <c r="FX152" s="34"/>
      <c r="FY152" s="34"/>
      <c r="FZ152" s="34"/>
      <c r="GA152" s="34"/>
      <c r="GB152" s="34"/>
      <c r="GC152" s="34"/>
      <c r="GD152" s="34"/>
      <c r="GE152" s="34"/>
      <c r="GF152" s="34"/>
      <c r="GG152" s="34"/>
      <c r="GH152" s="34"/>
      <c r="GI152" s="34"/>
      <c r="GJ152" s="34"/>
      <c r="GK152" s="34"/>
      <c r="GL152" s="34"/>
      <c r="GM152" s="34"/>
      <c r="GN152" s="34"/>
      <c r="GO152" s="34"/>
      <c r="GP152" s="34"/>
      <c r="GQ152" s="34"/>
      <c r="GR152" s="34"/>
      <c r="GS152" s="34"/>
      <c r="GT152" s="34"/>
      <c r="GU152" s="34"/>
      <c r="GV152" s="34"/>
      <c r="GW152" s="34"/>
      <c r="GX152" s="34"/>
      <c r="GY152" s="34"/>
      <c r="GZ152" s="34"/>
      <c r="HA152" s="34"/>
      <c r="HB152" s="34"/>
      <c r="HC152" s="34"/>
      <c r="HD152" s="34"/>
      <c r="HE152" s="34"/>
      <c r="HF152" s="34"/>
      <c r="HG152" s="34"/>
      <c r="HH152" s="34"/>
      <c r="HI152" s="34"/>
      <c r="HJ152" s="34"/>
      <c r="HK152" s="34"/>
      <c r="HL152" s="34"/>
      <c r="HM152" s="34"/>
      <c r="HN152" s="34"/>
      <c r="HO152" s="34"/>
      <c r="HP152" s="34"/>
      <c r="HQ152" s="34"/>
      <c r="HR152" s="34"/>
      <c r="HS152" s="34"/>
      <c r="HT152" s="34"/>
      <c r="HU152" s="34"/>
      <c r="HV152" s="34"/>
      <c r="HW152" s="34"/>
      <c r="HX152" s="34"/>
      <c r="HY152" s="34"/>
      <c r="HZ152" s="34"/>
      <c r="IA152" s="34"/>
      <c r="IB152" s="34"/>
      <c r="IC152" s="34"/>
      <c r="ID152" s="34"/>
      <c r="IE152" s="34"/>
      <c r="IF152" s="34"/>
      <c r="IG152" s="34"/>
    </row>
    <row r="153" s="1" customFormat="1" ht="28" customHeight="1" spans="1:241">
      <c r="A153" s="44" t="s">
        <v>222</v>
      </c>
      <c r="B153" s="45" t="s">
        <v>223</v>
      </c>
      <c r="C153" s="21"/>
      <c r="D153" s="40">
        <v>840000</v>
      </c>
      <c r="E153" s="23" t="s">
        <v>224</v>
      </c>
      <c r="F153" s="26">
        <v>840000</v>
      </c>
      <c r="G153" s="25" t="s">
        <v>221</v>
      </c>
      <c r="H153" s="23">
        <f>D153-F153</f>
        <v>0</v>
      </c>
      <c r="I153" s="35">
        <v>6</v>
      </c>
      <c r="J153" s="36">
        <v>68</v>
      </c>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c r="ET153" s="34"/>
      <c r="EU153" s="34"/>
      <c r="EV153" s="34"/>
      <c r="EW153" s="34"/>
      <c r="EX153" s="34"/>
      <c r="EY153" s="34"/>
      <c r="EZ153" s="34"/>
      <c r="FA153" s="34"/>
      <c r="FB153" s="34"/>
      <c r="FC153" s="34"/>
      <c r="FD153" s="34"/>
      <c r="FE153" s="34"/>
      <c r="FF153" s="34"/>
      <c r="FG153" s="34"/>
      <c r="FH153" s="34"/>
      <c r="FI153" s="34"/>
      <c r="FJ153" s="34"/>
      <c r="FK153" s="34"/>
      <c r="FL153" s="34"/>
      <c r="FM153" s="34"/>
      <c r="FN153" s="34"/>
      <c r="FO153" s="34"/>
      <c r="FP153" s="34"/>
      <c r="FQ153" s="34"/>
      <c r="FR153" s="34"/>
      <c r="FS153" s="34"/>
      <c r="FT153" s="34"/>
      <c r="FU153" s="34"/>
      <c r="FV153" s="34"/>
      <c r="FW153" s="34"/>
      <c r="FX153" s="34"/>
      <c r="FY153" s="34"/>
      <c r="FZ153" s="34"/>
      <c r="GA153" s="34"/>
      <c r="GB153" s="34"/>
      <c r="GC153" s="34"/>
      <c r="GD153" s="34"/>
      <c r="GE153" s="34"/>
      <c r="GF153" s="34"/>
      <c r="GG153" s="34"/>
      <c r="GH153" s="34"/>
      <c r="GI153" s="34"/>
      <c r="GJ153" s="34"/>
      <c r="GK153" s="34"/>
      <c r="GL153" s="34"/>
      <c r="GM153" s="34"/>
      <c r="GN153" s="34"/>
      <c r="GO153" s="34"/>
      <c r="GP153" s="34"/>
      <c r="GQ153" s="34"/>
      <c r="GR153" s="34"/>
      <c r="GS153" s="34"/>
      <c r="GT153" s="34"/>
      <c r="GU153" s="34"/>
      <c r="GV153" s="34"/>
      <c r="GW153" s="34"/>
      <c r="GX153" s="34"/>
      <c r="GY153" s="34"/>
      <c r="GZ153" s="34"/>
      <c r="HA153" s="34"/>
      <c r="HB153" s="34"/>
      <c r="HC153" s="34"/>
      <c r="HD153" s="34"/>
      <c r="HE153" s="34"/>
      <c r="HF153" s="34"/>
      <c r="HG153" s="34"/>
      <c r="HH153" s="34"/>
      <c r="HI153" s="34"/>
      <c r="HJ153" s="34"/>
      <c r="HK153" s="34"/>
      <c r="HL153" s="34"/>
      <c r="HM153" s="34"/>
      <c r="HN153" s="34"/>
      <c r="HO153" s="34"/>
      <c r="HP153" s="34"/>
      <c r="HQ153" s="34"/>
      <c r="HR153" s="34"/>
      <c r="HS153" s="34"/>
      <c r="HT153" s="34"/>
      <c r="HU153" s="34"/>
      <c r="HV153" s="34"/>
      <c r="HW153" s="34"/>
      <c r="HX153" s="34"/>
      <c r="HY153" s="34"/>
      <c r="HZ153" s="34"/>
      <c r="IA153" s="34"/>
      <c r="IB153" s="34"/>
      <c r="IC153" s="34"/>
      <c r="ID153" s="34"/>
      <c r="IE153" s="34"/>
      <c r="IF153" s="34"/>
      <c r="IG153" s="34"/>
    </row>
    <row r="154" s="1" customFormat="1" ht="23" customHeight="1" spans="1:241">
      <c r="A154" s="44" t="s">
        <v>225</v>
      </c>
      <c r="B154" s="45"/>
      <c r="C154" s="21"/>
      <c r="D154" s="40">
        <v>6072100</v>
      </c>
      <c r="E154" s="23" t="s">
        <v>31</v>
      </c>
      <c r="F154" s="26">
        <f>13000000-2124600-6750000</f>
        <v>4125400</v>
      </c>
      <c r="G154" s="25" t="s">
        <v>28</v>
      </c>
      <c r="H154" s="23">
        <f>D154-F154-F155</f>
        <v>1946700</v>
      </c>
      <c r="I154" s="35">
        <v>40</v>
      </c>
      <c r="J154" s="36">
        <v>16</v>
      </c>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c r="DL154" s="34"/>
      <c r="DM154" s="34"/>
      <c r="DN154" s="34"/>
      <c r="DO154" s="34"/>
      <c r="DP154" s="34"/>
      <c r="DQ154" s="34"/>
      <c r="DR154" s="34"/>
      <c r="DS154" s="34"/>
      <c r="DT154" s="34"/>
      <c r="DU154" s="34"/>
      <c r="DV154" s="34"/>
      <c r="DW154" s="34"/>
      <c r="DX154" s="34"/>
      <c r="DY154" s="34"/>
      <c r="DZ154" s="34"/>
      <c r="EA154" s="34"/>
      <c r="EB154" s="34"/>
      <c r="EC154" s="34"/>
      <c r="ED154" s="34"/>
      <c r="EE154" s="34"/>
      <c r="EF154" s="34"/>
      <c r="EG154" s="34"/>
      <c r="EH154" s="34"/>
      <c r="EI154" s="34"/>
      <c r="EJ154" s="34"/>
      <c r="EK154" s="34"/>
      <c r="EL154" s="34"/>
      <c r="EM154" s="34"/>
      <c r="EN154" s="34"/>
      <c r="EO154" s="34"/>
      <c r="EP154" s="34"/>
      <c r="EQ154" s="34"/>
      <c r="ER154" s="34"/>
      <c r="ES154" s="34"/>
      <c r="ET154" s="34"/>
      <c r="EU154" s="34"/>
      <c r="EV154" s="34"/>
      <c r="EW154" s="34"/>
      <c r="EX154" s="34"/>
      <c r="EY154" s="34"/>
      <c r="EZ154" s="34"/>
      <c r="FA154" s="34"/>
      <c r="FB154" s="34"/>
      <c r="FC154" s="34"/>
      <c r="FD154" s="34"/>
      <c r="FE154" s="34"/>
      <c r="FF154" s="34"/>
      <c r="FG154" s="34"/>
      <c r="FH154" s="34"/>
      <c r="FI154" s="34"/>
      <c r="FJ154" s="34"/>
      <c r="FK154" s="34"/>
      <c r="FL154" s="34"/>
      <c r="FM154" s="34"/>
      <c r="FN154" s="34"/>
      <c r="FO154" s="34"/>
      <c r="FP154" s="34"/>
      <c r="FQ154" s="34"/>
      <c r="FR154" s="34"/>
      <c r="FS154" s="34"/>
      <c r="FT154" s="34"/>
      <c r="FU154" s="34"/>
      <c r="FV154" s="34"/>
      <c r="FW154" s="34"/>
      <c r="FX154" s="34"/>
      <c r="FY154" s="34"/>
      <c r="FZ154" s="34"/>
      <c r="GA154" s="34"/>
      <c r="GB154" s="34"/>
      <c r="GC154" s="34"/>
      <c r="GD154" s="34"/>
      <c r="GE154" s="34"/>
      <c r="GF154" s="34"/>
      <c r="GG154" s="34"/>
      <c r="GH154" s="34"/>
      <c r="GI154" s="34"/>
      <c r="GJ154" s="34"/>
      <c r="GK154" s="34"/>
      <c r="GL154" s="34"/>
      <c r="GM154" s="34"/>
      <c r="GN154" s="34"/>
      <c r="GO154" s="34"/>
      <c r="GP154" s="34"/>
      <c r="GQ154" s="34"/>
      <c r="GR154" s="34"/>
      <c r="GS154" s="34"/>
      <c r="GT154" s="34"/>
      <c r="GU154" s="34"/>
      <c r="GV154" s="34"/>
      <c r="GW154" s="34"/>
      <c r="GX154" s="34"/>
      <c r="GY154" s="34"/>
      <c r="GZ154" s="34"/>
      <c r="HA154" s="34"/>
      <c r="HB154" s="34"/>
      <c r="HC154" s="34"/>
      <c r="HD154" s="34"/>
      <c r="HE154" s="34"/>
      <c r="HF154" s="34"/>
      <c r="HG154" s="34"/>
      <c r="HH154" s="34"/>
      <c r="HI154" s="34"/>
      <c r="HJ154" s="34"/>
      <c r="HK154" s="34"/>
      <c r="HL154" s="34"/>
      <c r="HM154" s="34"/>
      <c r="HN154" s="34"/>
      <c r="HO154" s="34"/>
      <c r="HP154" s="34"/>
      <c r="HQ154" s="34"/>
      <c r="HR154" s="34"/>
      <c r="HS154" s="34"/>
      <c r="HT154" s="34"/>
      <c r="HU154" s="34"/>
      <c r="HV154" s="34"/>
      <c r="HW154" s="34"/>
      <c r="HX154" s="34"/>
      <c r="HY154" s="34"/>
      <c r="HZ154" s="34"/>
      <c r="IA154" s="34"/>
      <c r="IB154" s="34"/>
      <c r="IC154" s="34"/>
      <c r="ID154" s="34"/>
      <c r="IE154" s="34"/>
      <c r="IF154" s="34"/>
      <c r="IG154" s="34"/>
    </row>
    <row r="155" s="1" customFormat="1" ht="22" customHeight="1" spans="1:241">
      <c r="A155" s="19"/>
      <c r="B155" s="30"/>
      <c r="C155" s="29"/>
      <c r="D155" s="22"/>
      <c r="E155" s="23"/>
      <c r="F155" s="26"/>
      <c r="G155" s="25"/>
      <c r="H155" s="23"/>
      <c r="I155" s="35"/>
      <c r="J155" s="36">
        <v>78</v>
      </c>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c r="CM155" s="34"/>
      <c r="CN155" s="34"/>
      <c r="CO155" s="34"/>
      <c r="CP155" s="34"/>
      <c r="CQ155" s="34"/>
      <c r="CR155" s="34"/>
      <c r="CS155" s="34"/>
      <c r="CT155" s="34"/>
      <c r="CU155" s="34"/>
      <c r="CV155" s="34"/>
      <c r="CW155" s="34"/>
      <c r="CX155" s="34"/>
      <c r="CY155" s="34"/>
      <c r="CZ155" s="34"/>
      <c r="DA155" s="34"/>
      <c r="DB155" s="34"/>
      <c r="DC155" s="34"/>
      <c r="DD155" s="34"/>
      <c r="DE155" s="34"/>
      <c r="DF155" s="34"/>
      <c r="DG155" s="34"/>
      <c r="DH155" s="34"/>
      <c r="DI155" s="34"/>
      <c r="DJ155" s="34"/>
      <c r="DK155" s="34"/>
      <c r="DL155" s="34"/>
      <c r="DM155" s="34"/>
      <c r="DN155" s="34"/>
      <c r="DO155" s="34"/>
      <c r="DP155" s="34"/>
      <c r="DQ155" s="34"/>
      <c r="DR155" s="34"/>
      <c r="DS155" s="34"/>
      <c r="DT155" s="34"/>
      <c r="DU155" s="34"/>
      <c r="DV155" s="34"/>
      <c r="DW155" s="34"/>
      <c r="DX155" s="34"/>
      <c r="DY155" s="34"/>
      <c r="DZ155" s="34"/>
      <c r="EA155" s="34"/>
      <c r="EB155" s="34"/>
      <c r="EC155" s="34"/>
      <c r="ED155" s="34"/>
      <c r="EE155" s="34"/>
      <c r="EF155" s="34"/>
      <c r="EG155" s="34"/>
      <c r="EH155" s="34"/>
      <c r="EI155" s="34"/>
      <c r="EJ155" s="34"/>
      <c r="EK155" s="34"/>
      <c r="EL155" s="34"/>
      <c r="EM155" s="34"/>
      <c r="EN155" s="34"/>
      <c r="EO155" s="34"/>
      <c r="EP155" s="34"/>
      <c r="EQ155" s="34"/>
      <c r="ER155" s="34"/>
      <c r="ES155" s="34"/>
      <c r="ET155" s="34"/>
      <c r="EU155" s="34"/>
      <c r="EV155" s="34"/>
      <c r="EW155" s="34"/>
      <c r="EX155" s="34"/>
      <c r="EY155" s="34"/>
      <c r="EZ155" s="34"/>
      <c r="FA155" s="34"/>
      <c r="FB155" s="34"/>
      <c r="FC155" s="34"/>
      <c r="FD155" s="34"/>
      <c r="FE155" s="34"/>
      <c r="FF155" s="34"/>
      <c r="FG155" s="34"/>
      <c r="FH155" s="34"/>
      <c r="FI155" s="34"/>
      <c r="FJ155" s="34"/>
      <c r="FK155" s="34"/>
      <c r="FL155" s="34"/>
      <c r="FM155" s="34"/>
      <c r="FN155" s="34"/>
      <c r="FO155" s="34"/>
      <c r="FP155" s="34"/>
      <c r="FQ155" s="34"/>
      <c r="FR155" s="34"/>
      <c r="FS155" s="34"/>
      <c r="FT155" s="34"/>
      <c r="FU155" s="34"/>
      <c r="FV155" s="34"/>
      <c r="FW155" s="34"/>
      <c r="FX155" s="34"/>
      <c r="FY155" s="34"/>
      <c r="FZ155" s="34"/>
      <c r="GA155" s="34"/>
      <c r="GB155" s="34"/>
      <c r="GC155" s="34"/>
      <c r="GD155" s="34"/>
      <c r="GE155" s="34"/>
      <c r="GF155" s="34"/>
      <c r="GG155" s="34"/>
      <c r="GH155" s="34"/>
      <c r="GI155" s="34"/>
      <c r="GJ155" s="34"/>
      <c r="GK155" s="34"/>
      <c r="GL155" s="34"/>
      <c r="GM155" s="34"/>
      <c r="GN155" s="34"/>
      <c r="GO155" s="34"/>
      <c r="GP155" s="34"/>
      <c r="GQ155" s="34"/>
      <c r="GR155" s="34"/>
      <c r="GS155" s="34"/>
      <c r="GT155" s="34"/>
      <c r="GU155" s="34"/>
      <c r="GV155" s="34"/>
      <c r="GW155" s="34"/>
      <c r="GX155" s="34"/>
      <c r="GY155" s="34"/>
      <c r="GZ155" s="34"/>
      <c r="HA155" s="34"/>
      <c r="HB155" s="34"/>
      <c r="HC155" s="34"/>
      <c r="HD155" s="34"/>
      <c r="HE155" s="34"/>
      <c r="HF155" s="34"/>
      <c r="HG155" s="34"/>
      <c r="HH155" s="34"/>
      <c r="HI155" s="34"/>
      <c r="HJ155" s="34"/>
      <c r="HK155" s="34"/>
      <c r="HL155" s="34"/>
      <c r="HM155" s="34"/>
      <c r="HN155" s="34"/>
      <c r="HO155" s="34"/>
      <c r="HP155" s="34"/>
      <c r="HQ155" s="34"/>
      <c r="HR155" s="34"/>
      <c r="HS155" s="34"/>
      <c r="HT155" s="34"/>
      <c r="HU155" s="34"/>
      <c r="HV155" s="34"/>
      <c r="HW155" s="34"/>
      <c r="HX155" s="34"/>
      <c r="HY155" s="34"/>
      <c r="HZ155" s="34"/>
      <c r="IA155" s="34"/>
      <c r="IB155" s="34"/>
      <c r="IC155" s="34"/>
      <c r="ID155" s="34"/>
      <c r="IE155" s="34"/>
      <c r="IF155" s="34"/>
      <c r="IG155" s="34"/>
    </row>
    <row r="156" s="1" customFormat="1" ht="22" customHeight="1" spans="1:241">
      <c r="A156" s="19"/>
      <c r="B156" s="30"/>
      <c r="C156" s="29"/>
      <c r="D156" s="22"/>
      <c r="E156" s="23"/>
      <c r="F156" s="26"/>
      <c r="G156" s="25"/>
      <c r="H156" s="23">
        <f>D156-F156</f>
        <v>0</v>
      </c>
      <c r="I156" s="35"/>
      <c r="J156" s="36"/>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c r="DW156" s="34"/>
      <c r="DX156" s="34"/>
      <c r="DY156" s="34"/>
      <c r="DZ156" s="34"/>
      <c r="EA156" s="34"/>
      <c r="EB156" s="34"/>
      <c r="EC156" s="34"/>
      <c r="ED156" s="34"/>
      <c r="EE156" s="34"/>
      <c r="EF156" s="34"/>
      <c r="EG156" s="34"/>
      <c r="EH156" s="34"/>
      <c r="EI156" s="34"/>
      <c r="EJ156" s="34"/>
      <c r="EK156" s="34"/>
      <c r="EL156" s="34"/>
      <c r="EM156" s="34"/>
      <c r="EN156" s="34"/>
      <c r="EO156" s="34"/>
      <c r="EP156" s="34"/>
      <c r="EQ156" s="34"/>
      <c r="ER156" s="34"/>
      <c r="ES156" s="34"/>
      <c r="ET156" s="34"/>
      <c r="EU156" s="34"/>
      <c r="EV156" s="34"/>
      <c r="EW156" s="34"/>
      <c r="EX156" s="34"/>
      <c r="EY156" s="34"/>
      <c r="EZ156" s="34"/>
      <c r="FA156" s="34"/>
      <c r="FB156" s="34"/>
      <c r="FC156" s="34"/>
      <c r="FD156" s="34"/>
      <c r="FE156" s="34"/>
      <c r="FF156" s="34"/>
      <c r="FG156" s="34"/>
      <c r="FH156" s="34"/>
      <c r="FI156" s="34"/>
      <c r="FJ156" s="34"/>
      <c r="FK156" s="34"/>
      <c r="FL156" s="34"/>
      <c r="FM156" s="34"/>
      <c r="FN156" s="34"/>
      <c r="FO156" s="34"/>
      <c r="FP156" s="34"/>
      <c r="FQ156" s="34"/>
      <c r="FR156" s="34"/>
      <c r="FS156" s="34"/>
      <c r="FT156" s="34"/>
      <c r="FU156" s="34"/>
      <c r="FV156" s="34"/>
      <c r="FW156" s="34"/>
      <c r="FX156" s="34"/>
      <c r="FY156" s="34"/>
      <c r="FZ156" s="34"/>
      <c r="GA156" s="34"/>
      <c r="GB156" s="34"/>
      <c r="GC156" s="34"/>
      <c r="GD156" s="34"/>
      <c r="GE156" s="34"/>
      <c r="GF156" s="34"/>
      <c r="GG156" s="34"/>
      <c r="GH156" s="34"/>
      <c r="GI156" s="34"/>
      <c r="GJ156" s="34"/>
      <c r="GK156" s="34"/>
      <c r="GL156" s="34"/>
      <c r="GM156" s="34"/>
      <c r="GN156" s="34"/>
      <c r="GO156" s="34"/>
      <c r="GP156" s="34"/>
      <c r="GQ156" s="34"/>
      <c r="GR156" s="34"/>
      <c r="GS156" s="34"/>
      <c r="GT156" s="34"/>
      <c r="GU156" s="34"/>
      <c r="GV156" s="34"/>
      <c r="GW156" s="34"/>
      <c r="GX156" s="34"/>
      <c r="GY156" s="34"/>
      <c r="GZ156" s="34"/>
      <c r="HA156" s="34"/>
      <c r="HB156" s="34"/>
      <c r="HC156" s="34"/>
      <c r="HD156" s="34"/>
      <c r="HE156" s="34"/>
      <c r="HF156" s="34"/>
      <c r="HG156" s="34"/>
      <c r="HH156" s="34"/>
      <c r="HI156" s="34"/>
      <c r="HJ156" s="34"/>
      <c r="HK156" s="34"/>
      <c r="HL156" s="34"/>
      <c r="HM156" s="34"/>
      <c r="HN156" s="34"/>
      <c r="HO156" s="34"/>
      <c r="HP156" s="34"/>
      <c r="HQ156" s="34"/>
      <c r="HR156" s="34"/>
      <c r="HS156" s="34"/>
      <c r="HT156" s="34"/>
      <c r="HU156" s="34"/>
      <c r="HV156" s="34"/>
      <c r="HW156" s="34"/>
      <c r="HX156" s="34"/>
      <c r="HY156" s="34"/>
      <c r="HZ156" s="34"/>
      <c r="IA156" s="34"/>
      <c r="IB156" s="34"/>
      <c r="IC156" s="34"/>
      <c r="ID156" s="34"/>
      <c r="IE156" s="34"/>
      <c r="IF156" s="34"/>
      <c r="IG156" s="34"/>
    </row>
    <row r="157" s="1" customFormat="1" ht="22" customHeight="1" spans="1:10">
      <c r="A157" s="46" t="s">
        <v>226</v>
      </c>
      <c r="B157" s="47"/>
      <c r="C157" s="46"/>
      <c r="D157" s="48">
        <f t="shared" ref="D157:H157" si="3">SUM(D4:D155)</f>
        <v>574663478</v>
      </c>
      <c r="E157" s="48">
        <f t="shared" si="3"/>
        <v>0</v>
      </c>
      <c r="F157" s="48">
        <f t="shared" si="3"/>
        <v>511141740.64</v>
      </c>
      <c r="G157" s="48">
        <f t="shared" si="3"/>
        <v>0</v>
      </c>
      <c r="H157" s="48">
        <f t="shared" si="3"/>
        <v>63521737.36</v>
      </c>
      <c r="I157" s="46"/>
      <c r="J157" s="46"/>
    </row>
    <row r="158" s="1" customFormat="1" spans="2:7">
      <c r="B158" s="2"/>
      <c r="F158" s="3"/>
      <c r="G158" s="4"/>
    </row>
    <row r="159" s="1" customFormat="1" spans="2:7">
      <c r="B159" s="2"/>
      <c r="F159" s="3"/>
      <c r="G159" s="4"/>
    </row>
  </sheetData>
  <mergeCells count="2">
    <mergeCell ref="A1:J1"/>
    <mergeCell ref="G2:J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2024-01-03T02:28:00Z</dcterms:created>
  <dcterms:modified xsi:type="dcterms:W3CDTF">2024-01-04T02:44:46Z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2FD5A11EE14A4A3A8D229E9F1F8CA039_11</vt:lpwstr>
  </property>
  <property fmtid="{D5CDD505-2E9C-101B-9397-08002B2CF9AE}" pid="3" name="KSOProductBuildVer">
    <vt:lpwstr>2052-12.1.0.16250</vt:lpwstr>
  </property>
</Properties>
</file>